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★통계의 전부\인구및세대통계\인구및세대통계\2026\3월\"/>
    </mc:Choice>
  </mc:AlternateContent>
  <bookViews>
    <workbookView xWindow="-120" yWindow="-120" windowWidth="29040" windowHeight="15720"/>
  </bookViews>
  <sheets>
    <sheet name="자동차등록현황1(2026년3월)" sheetId="15" r:id="rId1"/>
    <sheet name="자동차등록현황2(2026년3월)" sheetId="16" r:id="rId2"/>
    <sheet name="건설기계등록현황3(2026년3월)" sheetId="17" r:id="rId3"/>
  </sheets>
  <definedNames>
    <definedName name="_xlnm.Print_Area" localSheetId="0">'자동차등록현황1(2026년3월)'!$A$1:$L$49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17" l="1"/>
  <c r="C8" i="17"/>
  <c r="B8" i="17"/>
  <c r="A8" i="17" s="1"/>
  <c r="B18" i="15" l="1"/>
  <c r="M18" i="16" l="1"/>
  <c r="M19" i="16"/>
  <c r="H18" i="16"/>
  <c r="H19" i="16"/>
  <c r="C18" i="16"/>
  <c r="C19" i="16"/>
  <c r="M17" i="16"/>
  <c r="H17" i="16"/>
  <c r="C17" i="16"/>
  <c r="M7" i="16"/>
  <c r="M8" i="16"/>
  <c r="M6" i="16"/>
  <c r="H7" i="16"/>
  <c r="H8" i="16"/>
  <c r="H6" i="16"/>
  <c r="C7" i="16"/>
  <c r="C8" i="16"/>
  <c r="C6" i="16"/>
  <c r="H44" i="15"/>
  <c r="H45" i="15"/>
  <c r="H46" i="15"/>
  <c r="H47" i="15"/>
  <c r="H48" i="15"/>
  <c r="H49" i="15"/>
  <c r="H43" i="15"/>
  <c r="H25" i="15"/>
  <c r="H26" i="15"/>
  <c r="H27" i="15"/>
  <c r="H28" i="15"/>
  <c r="H29" i="15"/>
  <c r="H30" i="15"/>
  <c r="H31" i="15"/>
  <c r="H32" i="15"/>
  <c r="H33" i="15"/>
  <c r="H34" i="15"/>
  <c r="H35" i="15"/>
  <c r="H36" i="15"/>
  <c r="H37" i="15"/>
  <c r="H38" i="15"/>
  <c r="H39" i="15"/>
  <c r="H40" i="15"/>
  <c r="H41" i="15"/>
  <c r="H24" i="15"/>
  <c r="H7" i="15"/>
  <c r="H8" i="15"/>
  <c r="H9" i="15"/>
  <c r="H11" i="15"/>
  <c r="H12" i="15"/>
  <c r="H10" i="15"/>
  <c r="H13" i="15"/>
  <c r="H14" i="15"/>
  <c r="H15" i="15"/>
  <c r="H16" i="15"/>
  <c r="H17" i="15"/>
  <c r="H18" i="15"/>
  <c r="H19" i="15"/>
  <c r="H20" i="15"/>
  <c r="H21" i="15"/>
  <c r="H22" i="15"/>
  <c r="H6" i="15"/>
  <c r="B44" i="15"/>
  <c r="B45" i="15"/>
  <c r="B46" i="15"/>
  <c r="B47" i="15"/>
  <c r="B48" i="15"/>
  <c r="B49" i="15"/>
  <c r="B43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24" i="15"/>
  <c r="B7" i="15"/>
  <c r="B8" i="15"/>
  <c r="B9" i="15"/>
  <c r="B11" i="15"/>
  <c r="B12" i="15"/>
  <c r="B10" i="15"/>
  <c r="B13" i="15"/>
  <c r="B14" i="15"/>
  <c r="B15" i="15"/>
  <c r="B16" i="15"/>
  <c r="B17" i="15"/>
  <c r="B19" i="15"/>
  <c r="B20" i="15"/>
  <c r="B21" i="15"/>
  <c r="B22" i="15"/>
  <c r="B6" i="15"/>
  <c r="Q16" i="16"/>
  <c r="P16" i="16"/>
  <c r="O16" i="16"/>
  <c r="N16" i="16"/>
  <c r="L16" i="16"/>
  <c r="K16" i="16"/>
  <c r="J16" i="16"/>
  <c r="I16" i="16"/>
  <c r="G16" i="16"/>
  <c r="F16" i="16"/>
  <c r="E16" i="16"/>
  <c r="D16" i="16"/>
  <c r="Q5" i="16"/>
  <c r="P5" i="16"/>
  <c r="O5" i="16"/>
  <c r="N5" i="16"/>
  <c r="L5" i="16"/>
  <c r="K5" i="16"/>
  <c r="J5" i="16"/>
  <c r="I5" i="16"/>
  <c r="G5" i="16"/>
  <c r="F5" i="16"/>
  <c r="E5" i="16"/>
  <c r="D5" i="16"/>
  <c r="L42" i="15"/>
  <c r="K42" i="15"/>
  <c r="J42" i="15"/>
  <c r="I42" i="15"/>
  <c r="E42" i="15"/>
  <c r="D42" i="15"/>
  <c r="C42" i="15"/>
  <c r="L23" i="15"/>
  <c r="K23" i="15"/>
  <c r="J23" i="15"/>
  <c r="I23" i="15"/>
  <c r="E23" i="15"/>
  <c r="D23" i="15"/>
  <c r="C23" i="15"/>
  <c r="L5" i="15"/>
  <c r="K5" i="15"/>
  <c r="J5" i="15"/>
  <c r="I5" i="15"/>
  <c r="G5" i="15"/>
  <c r="E5" i="15"/>
  <c r="D5" i="15"/>
  <c r="C5" i="15"/>
  <c r="G4" i="15"/>
  <c r="N8" i="15" l="1"/>
  <c r="N7" i="15"/>
  <c r="N10" i="15"/>
  <c r="F28" i="15"/>
  <c r="F44" i="15"/>
  <c r="F12" i="15"/>
  <c r="F48" i="15"/>
  <c r="F35" i="15"/>
  <c r="M16" i="16"/>
  <c r="B19" i="16"/>
  <c r="B17" i="16"/>
  <c r="H16" i="16"/>
  <c r="B18" i="16"/>
  <c r="B8" i="16"/>
  <c r="B7" i="16"/>
  <c r="B6" i="16"/>
  <c r="C5" i="16"/>
  <c r="F45" i="15"/>
  <c r="F49" i="15"/>
  <c r="F46" i="15"/>
  <c r="F47" i="15"/>
  <c r="F41" i="15"/>
  <c r="F30" i="15"/>
  <c r="F39" i="15"/>
  <c r="F24" i="15"/>
  <c r="F29" i="15"/>
  <c r="F38" i="15"/>
  <c r="J4" i="15"/>
  <c r="F33" i="15"/>
  <c r="F27" i="15"/>
  <c r="F31" i="15"/>
  <c r="I4" i="15"/>
  <c r="H23" i="15"/>
  <c r="F21" i="15"/>
  <c r="F17" i="15"/>
  <c r="F15" i="15"/>
  <c r="F10" i="15"/>
  <c r="F14" i="15"/>
  <c r="F13" i="15"/>
  <c r="F43" i="15"/>
  <c r="B42" i="15"/>
  <c r="F25" i="15"/>
  <c r="F34" i="15"/>
  <c r="F40" i="15"/>
  <c r="F37" i="15"/>
  <c r="D4" i="15"/>
  <c r="C4" i="15"/>
  <c r="E4" i="15"/>
  <c r="F22" i="15"/>
  <c r="F11" i="15"/>
  <c r="F16" i="15"/>
  <c r="F7" i="15"/>
  <c r="F19" i="15"/>
  <c r="F9" i="15"/>
  <c r="F18" i="15"/>
  <c r="C16" i="16"/>
  <c r="M5" i="16"/>
  <c r="H5" i="16"/>
  <c r="H42" i="15"/>
  <c r="F32" i="15"/>
  <c r="F26" i="15"/>
  <c r="F36" i="15"/>
  <c r="F8" i="15"/>
  <c r="F20" i="15"/>
  <c r="H5" i="15"/>
  <c r="F6" i="15"/>
  <c r="L4" i="15"/>
  <c r="K4" i="15"/>
  <c r="B23" i="15"/>
  <c r="B5" i="15"/>
  <c r="R6" i="16" l="1"/>
  <c r="R7" i="16"/>
  <c r="R8" i="16"/>
  <c r="B16" i="16"/>
  <c r="B5" i="16"/>
  <c r="F23" i="15"/>
  <c r="H4" i="15"/>
  <c r="F42" i="15"/>
  <c r="B4" i="15"/>
  <c r="F5" i="15"/>
  <c r="F4" i="15" l="1"/>
</calcChain>
</file>

<file path=xl/sharedStrings.xml><?xml version="1.0" encoding="utf-8"?>
<sst xmlns="http://schemas.openxmlformats.org/spreadsheetml/2006/main" count="178" uniqueCount="95">
  <si>
    <t>합  계</t>
    <phoneticPr fontId="2" type="noConversion"/>
  </si>
  <si>
    <t>자가용</t>
    <phoneticPr fontId="2" type="noConversion"/>
  </si>
  <si>
    <t>영업용</t>
    <phoneticPr fontId="2" type="noConversion"/>
  </si>
  <si>
    <t>특  수</t>
    <phoneticPr fontId="2" type="noConversion"/>
  </si>
  <si>
    <t>관  용</t>
    <phoneticPr fontId="2" type="noConversion"/>
  </si>
  <si>
    <t>구  분</t>
    <phoneticPr fontId="2" type="noConversion"/>
  </si>
  <si>
    <t>승  용</t>
    <phoneticPr fontId="2" type="noConversion"/>
  </si>
  <si>
    <t>승  합</t>
    <phoneticPr fontId="2" type="noConversion"/>
  </si>
  <si>
    <t>화  물</t>
    <phoneticPr fontId="2" type="noConversion"/>
  </si>
  <si>
    <t>(단위:대)</t>
    <phoneticPr fontId="2" type="noConversion"/>
  </si>
  <si>
    <t>소계</t>
    <phoneticPr fontId="2" type="noConversion"/>
  </si>
  <si>
    <t>용인시</t>
    <phoneticPr fontId="2" type="noConversion"/>
  </si>
  <si>
    <t>처인구</t>
    <phoneticPr fontId="2" type="noConversion"/>
  </si>
  <si>
    <t>기흥구</t>
    <phoneticPr fontId="2" type="noConversion"/>
  </si>
  <si>
    <t>수지구</t>
    <phoneticPr fontId="2" type="noConversion"/>
  </si>
  <si>
    <t>승용</t>
    <phoneticPr fontId="2" type="noConversion"/>
  </si>
  <si>
    <t>승합</t>
    <phoneticPr fontId="2" type="noConversion"/>
  </si>
  <si>
    <t>화물</t>
    <phoneticPr fontId="2" type="noConversion"/>
  </si>
  <si>
    <t>특수</t>
    <phoneticPr fontId="2" type="noConversion"/>
  </si>
  <si>
    <t>소계</t>
  </si>
  <si>
    <t>1. 읍면동별(용도별)</t>
    <phoneticPr fontId="2" type="noConversion"/>
  </si>
  <si>
    <t>관   용</t>
    <phoneticPr fontId="2" type="noConversion"/>
  </si>
  <si>
    <t>자   가   용</t>
    <phoneticPr fontId="2" type="noConversion"/>
  </si>
  <si>
    <t>영   업   용</t>
    <phoneticPr fontId="2" type="noConversion"/>
  </si>
  <si>
    <t>지게차</t>
  </si>
  <si>
    <t>덤프트럭</t>
  </si>
  <si>
    <t>기중기</t>
    <phoneticPr fontId="2" type="noConversion"/>
  </si>
  <si>
    <t>자  동  차  등  록  현  황</t>
    <phoneticPr fontId="2" type="noConversion"/>
  </si>
  <si>
    <t>포곡읍</t>
    <phoneticPr fontId="2" type="noConversion"/>
  </si>
  <si>
    <t>모현읍</t>
    <phoneticPr fontId="2" type="noConversion"/>
  </si>
  <si>
    <t>이동읍</t>
    <phoneticPr fontId="2" type="noConversion"/>
  </si>
  <si>
    <t>원삼면</t>
    <phoneticPr fontId="2" type="noConversion"/>
  </si>
  <si>
    <t>백암면</t>
    <phoneticPr fontId="2" type="noConversion"/>
  </si>
  <si>
    <t>김량장동</t>
    <phoneticPr fontId="2" type="noConversion"/>
  </si>
  <si>
    <t>남동</t>
    <phoneticPr fontId="2" type="noConversion"/>
  </si>
  <si>
    <t>역북동</t>
    <phoneticPr fontId="2" type="noConversion"/>
  </si>
  <si>
    <t>삼가동</t>
    <phoneticPr fontId="2" type="noConversion"/>
  </si>
  <si>
    <t>유방동</t>
    <phoneticPr fontId="2" type="noConversion"/>
  </si>
  <si>
    <t>고림동</t>
    <phoneticPr fontId="2" type="noConversion"/>
  </si>
  <si>
    <t>마평동</t>
    <phoneticPr fontId="2" type="noConversion"/>
  </si>
  <si>
    <t>운학동</t>
    <phoneticPr fontId="2" type="noConversion"/>
  </si>
  <si>
    <t>호동</t>
    <phoneticPr fontId="2" type="noConversion"/>
  </si>
  <si>
    <t>해곡동</t>
    <phoneticPr fontId="2" type="noConversion"/>
  </si>
  <si>
    <t>신갈동</t>
    <phoneticPr fontId="2" type="noConversion"/>
  </si>
  <si>
    <t>영덕동</t>
    <phoneticPr fontId="2" type="noConversion"/>
  </si>
  <si>
    <t>하갈동</t>
    <phoneticPr fontId="2" type="noConversion"/>
  </si>
  <si>
    <t>구갈동</t>
    <phoneticPr fontId="2" type="noConversion"/>
  </si>
  <si>
    <t>상갈동</t>
    <phoneticPr fontId="2" type="noConversion"/>
  </si>
  <si>
    <t>보라동</t>
    <phoneticPr fontId="2" type="noConversion"/>
  </si>
  <si>
    <t>지곡동</t>
    <phoneticPr fontId="2" type="noConversion"/>
  </si>
  <si>
    <t>공세동</t>
    <phoneticPr fontId="2" type="noConversion"/>
  </si>
  <si>
    <t>고매동</t>
    <phoneticPr fontId="2" type="noConversion"/>
  </si>
  <si>
    <t>농서동</t>
    <phoneticPr fontId="2" type="noConversion"/>
  </si>
  <si>
    <t>서천동</t>
    <phoneticPr fontId="2" type="noConversion"/>
  </si>
  <si>
    <t>언남동</t>
    <phoneticPr fontId="2" type="noConversion"/>
  </si>
  <si>
    <t>청덕동</t>
    <phoneticPr fontId="2" type="noConversion"/>
  </si>
  <si>
    <t>마북동</t>
    <phoneticPr fontId="2" type="noConversion"/>
  </si>
  <si>
    <t>동백동</t>
    <phoneticPr fontId="2" type="noConversion"/>
  </si>
  <si>
    <t>중동</t>
    <phoneticPr fontId="2" type="noConversion"/>
  </si>
  <si>
    <t>상하동</t>
    <phoneticPr fontId="2" type="noConversion"/>
  </si>
  <si>
    <t>보정동</t>
    <phoneticPr fontId="2" type="noConversion"/>
  </si>
  <si>
    <t>풍덕천동</t>
    <phoneticPr fontId="2" type="noConversion"/>
  </si>
  <si>
    <t>신봉동</t>
    <phoneticPr fontId="2" type="noConversion"/>
  </si>
  <si>
    <t>죽전동</t>
    <phoneticPr fontId="2" type="noConversion"/>
  </si>
  <si>
    <t>동천동</t>
    <phoneticPr fontId="2" type="noConversion"/>
  </si>
  <si>
    <t>고기동</t>
    <phoneticPr fontId="2" type="noConversion"/>
  </si>
  <si>
    <t>상현동</t>
    <phoneticPr fontId="2" type="noConversion"/>
  </si>
  <si>
    <t>성복동</t>
    <phoneticPr fontId="2" type="noConversion"/>
  </si>
  <si>
    <t>구분</t>
    <phoneticPr fontId="2" type="noConversion"/>
  </si>
  <si>
    <t>합   계</t>
    <phoneticPr fontId="2" type="noConversion"/>
  </si>
  <si>
    <t>기타</t>
    <phoneticPr fontId="2" type="noConversion"/>
  </si>
  <si>
    <t>남사읍</t>
    <phoneticPr fontId="2" type="noConversion"/>
  </si>
  <si>
    <t>굴착기</t>
    <phoneticPr fontId="2" type="noConversion"/>
  </si>
  <si>
    <t>로더</t>
    <phoneticPr fontId="2" type="noConversion"/>
  </si>
  <si>
    <t>롤러</t>
    <phoneticPr fontId="2" type="noConversion"/>
  </si>
  <si>
    <t>수소</t>
    <phoneticPr fontId="2" type="noConversion"/>
  </si>
  <si>
    <t>전기</t>
    <phoneticPr fontId="2" type="noConversion"/>
  </si>
  <si>
    <t>하이브리드</t>
    <phoneticPr fontId="2" type="noConversion"/>
  </si>
  <si>
    <t>합계</t>
    <phoneticPr fontId="2" type="noConversion"/>
  </si>
  <si>
    <t>4. 연료별∙차종별 현황(수소, 전기, 하이브리드)</t>
    <phoneticPr fontId="2" type="noConversion"/>
  </si>
  <si>
    <t>5. 건설장비 종류별∙용도별 현황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</si>
  <si>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</si>
  <si>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3. 차종별·용도별 현황</t>
    <phoneticPr fontId="2" type="noConversion"/>
  </si>
  <si>
    <t>불도저</t>
    <phoneticPr fontId="2" type="noConversion"/>
  </si>
  <si>
    <t>용인시</t>
  </si>
  <si>
    <t>건 설 기 계</t>
  </si>
  <si>
    <t>소 계</t>
  </si>
  <si>
    <t>관용</t>
  </si>
  <si>
    <t>자가용</t>
  </si>
  <si>
    <t>영업용</t>
  </si>
  <si>
    <t>기흥구</t>
  </si>
  <si>
    <t>수지구</t>
  </si>
  <si>
    <t>처인구</t>
  </si>
  <si>
    <t>양지읍</t>
    <phoneticPr fontId="2" type="noConversion"/>
  </si>
  <si>
    <r>
      <t xml:space="preserve">2. 읍면동별(차종별)                                           </t>
    </r>
    <r>
      <rPr>
        <b/>
        <sz val="11"/>
        <rFont val="맑은 고딕"/>
        <family val="3"/>
        <charset val="129"/>
        <scheme val="minor"/>
      </rPr>
      <t>2026.3.31.현재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</si>
</sst>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 "/>
    <numFmt numFmtId="177" formatCode="yyyy/mm"/>
    <numFmt numFmtId="178" formatCode="mm&quot;월&quot;\ dd&quot;일&quot;"/>
    <numFmt numFmtId="179" formatCode="_ * #,##0_ ;_ * \-#,##0_ ;_ * &quot;-&quot;_ ;_ @_ "/>
  </numFmts>
  <fonts count="2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sz val="12"/>
      <name val="바탕체"/>
      <family val="1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E1"/>
        <bgColor indexed="64"/>
      </patternFill>
    </fill>
    <fill>
      <patternFill patternType="solid">
        <fgColor theme="0" tint="-0.14999847407452621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</cellStyleXfs>
  <cellXfs count="184">
    <xf numFmtId="0" fontId="0" fillId="0" borderId="0" xfId="0"/>
    <xf numFmtId="0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Alignment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41" fontId="4" fillId="0" borderId="0" xfId="0" applyNumberFormat="1" applyFont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3" fillId="0" borderId="0" xfId="0" applyNumberFormat="1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176" fontId="0" fillId="0" borderId="0" xfId="0" applyNumberFormat="1"/>
    <xf numFmtId="41" fontId="7" fillId="0" borderId="0" xfId="0" applyNumberFormat="1" applyFont="1"/>
    <xf numFmtId="0" fontId="11" fillId="0" borderId="0" xfId="0" applyNumberFormat="1" applyFont="1" applyBorder="1" applyAlignment="1">
      <alignment vertical="center"/>
    </xf>
    <xf numFmtId="0" fontId="11" fillId="0" borderId="0" xfId="0" applyNumberFormat="1" applyFont="1" applyFill="1" applyBorder="1" applyAlignment="1">
      <alignment horizontal="center" vertical="center"/>
    </xf>
    <xf numFmtId="41" fontId="13" fillId="0" borderId="0" xfId="1" applyFont="1" applyFill="1" applyBorder="1" applyAlignment="1">
      <alignment vertical="center"/>
    </xf>
    <xf numFmtId="41" fontId="11" fillId="0" borderId="8" xfId="1" applyFont="1" applyFill="1" applyBorder="1" applyAlignment="1">
      <alignment vertical="center"/>
    </xf>
    <xf numFmtId="41" fontId="9" fillId="0" borderId="3" xfId="1" applyFont="1" applyFill="1" applyBorder="1" applyAlignment="1">
      <alignment vertical="center"/>
    </xf>
    <xf numFmtId="41" fontId="9" fillId="0" borderId="36" xfId="1" applyFont="1" applyFill="1" applyBorder="1" applyAlignment="1">
      <alignment vertical="center"/>
    </xf>
    <xf numFmtId="41" fontId="9" fillId="0" borderId="3" xfId="1" applyNumberFormat="1" applyFont="1" applyFill="1" applyBorder="1" applyAlignment="1">
      <alignment vertical="center"/>
    </xf>
    <xf numFmtId="41" fontId="9" fillId="0" borderId="3" xfId="0" applyNumberFormat="1" applyFont="1" applyFill="1" applyBorder="1" applyAlignment="1">
      <alignment vertical="center"/>
    </xf>
    <xf numFmtId="41" fontId="9" fillId="0" borderId="36" xfId="0" applyNumberFormat="1" applyFont="1" applyFill="1" applyBorder="1" applyAlignment="1">
      <alignment vertical="center"/>
    </xf>
    <xf numFmtId="41" fontId="9" fillId="0" borderId="4" xfId="1" applyFont="1" applyFill="1" applyBorder="1" applyAlignment="1">
      <alignment vertical="center"/>
    </xf>
    <xf numFmtId="41" fontId="9" fillId="0" borderId="37" xfId="1" applyFont="1" applyFill="1" applyBorder="1" applyAlignment="1">
      <alignment vertical="center"/>
    </xf>
    <xf numFmtId="41" fontId="9" fillId="0" borderId="4" xfId="1" applyNumberFormat="1" applyFont="1" applyFill="1" applyBorder="1" applyAlignment="1">
      <alignment vertical="center"/>
    </xf>
    <xf numFmtId="41" fontId="9" fillId="0" borderId="4" xfId="0" applyNumberFormat="1" applyFont="1" applyFill="1" applyBorder="1" applyAlignment="1">
      <alignment vertical="center"/>
    </xf>
    <xf numFmtId="41" fontId="9" fillId="0" borderId="37" xfId="0" applyNumberFormat="1" applyFont="1" applyFill="1" applyBorder="1" applyAlignment="1">
      <alignment vertical="center"/>
    </xf>
    <xf numFmtId="41" fontId="9" fillId="0" borderId="4" xfId="1" applyFont="1" applyBorder="1" applyAlignment="1">
      <alignment vertical="center"/>
    </xf>
    <xf numFmtId="41" fontId="9" fillId="0" borderId="37" xfId="1" applyFont="1" applyBorder="1" applyAlignment="1">
      <alignment vertical="center"/>
    </xf>
    <xf numFmtId="41" fontId="9" fillId="0" borderId="4" xfId="1" applyNumberFormat="1" applyFont="1" applyBorder="1" applyAlignment="1">
      <alignment vertical="center"/>
    </xf>
    <xf numFmtId="41" fontId="9" fillId="0" borderId="4" xfId="0" applyNumberFormat="1" applyFont="1" applyBorder="1" applyAlignment="1">
      <alignment vertical="center"/>
    </xf>
    <xf numFmtId="41" fontId="9" fillId="0" borderId="37" xfId="0" applyNumberFormat="1" applyFont="1" applyBorder="1" applyAlignment="1">
      <alignment vertical="center"/>
    </xf>
    <xf numFmtId="41" fontId="9" fillId="0" borderId="5" xfId="1" applyFont="1" applyBorder="1" applyAlignment="1">
      <alignment vertical="center"/>
    </xf>
    <xf numFmtId="41" fontId="9" fillId="0" borderId="38" xfId="1" applyFont="1" applyBorder="1" applyAlignment="1">
      <alignment vertical="center"/>
    </xf>
    <xf numFmtId="41" fontId="9" fillId="0" borderId="5" xfId="1" applyNumberFormat="1" applyFont="1" applyBorder="1" applyAlignment="1">
      <alignment vertical="center"/>
    </xf>
    <xf numFmtId="41" fontId="9" fillId="0" borderId="5" xfId="0" applyNumberFormat="1" applyFont="1" applyBorder="1" applyAlignment="1">
      <alignment vertical="center"/>
    </xf>
    <xf numFmtId="41" fontId="9" fillId="0" borderId="38" xfId="0" applyNumberFormat="1" applyFont="1" applyBorder="1" applyAlignment="1">
      <alignment vertical="center"/>
    </xf>
    <xf numFmtId="41" fontId="9" fillId="0" borderId="32" xfId="1" applyFont="1" applyBorder="1" applyAlignment="1">
      <alignment vertical="center"/>
    </xf>
    <xf numFmtId="41" fontId="9" fillId="0" borderId="39" xfId="1" applyFont="1" applyBorder="1" applyAlignment="1">
      <alignment vertical="center"/>
    </xf>
    <xf numFmtId="41" fontId="9" fillId="0" borderId="32" xfId="1" applyNumberFormat="1" applyFont="1" applyBorder="1" applyAlignment="1">
      <alignment vertical="center"/>
    </xf>
    <xf numFmtId="41" fontId="9" fillId="0" borderId="32" xfId="0" applyNumberFormat="1" applyFont="1" applyBorder="1" applyAlignment="1">
      <alignment vertical="center"/>
    </xf>
    <xf numFmtId="41" fontId="11" fillId="0" borderId="8" xfId="1" applyFont="1" applyBorder="1" applyAlignment="1">
      <alignment vertical="center"/>
    </xf>
    <xf numFmtId="41" fontId="9" fillId="0" borderId="3" xfId="1" applyFont="1" applyBorder="1" applyAlignment="1">
      <alignment vertical="center"/>
    </xf>
    <xf numFmtId="41" fontId="9" fillId="0" borderId="36" xfId="1" applyFont="1" applyBorder="1" applyAlignment="1">
      <alignment vertical="center"/>
    </xf>
    <xf numFmtId="41" fontId="9" fillId="0" borderId="3" xfId="1" applyNumberFormat="1" applyFont="1" applyBorder="1" applyAlignment="1">
      <alignment vertical="center"/>
    </xf>
    <xf numFmtId="41" fontId="9" fillId="0" borderId="3" xfId="0" applyNumberFormat="1" applyFont="1" applyBorder="1" applyAlignment="1">
      <alignment vertical="center"/>
    </xf>
    <xf numFmtId="41" fontId="9" fillId="0" borderId="36" xfId="0" applyNumberFormat="1" applyFont="1" applyBorder="1" applyAlignment="1">
      <alignment vertical="center"/>
    </xf>
    <xf numFmtId="41" fontId="9" fillId="0" borderId="0" xfId="0" applyNumberFormat="1" applyFont="1" applyBorder="1" applyAlignment="1">
      <alignment vertical="center"/>
    </xf>
    <xf numFmtId="41" fontId="9" fillId="0" borderId="40" xfId="1" applyFont="1" applyBorder="1" applyAlignment="1">
      <alignment vertical="center"/>
    </xf>
    <xf numFmtId="41" fontId="9" fillId="0" borderId="40" xfId="0" applyNumberFormat="1" applyFont="1" applyBorder="1" applyAlignment="1">
      <alignment vertical="center"/>
    </xf>
    <xf numFmtId="41" fontId="9" fillId="2" borderId="3" xfId="1" applyFont="1" applyFill="1" applyBorder="1" applyAlignment="1">
      <alignment vertical="center"/>
    </xf>
    <xf numFmtId="41" fontId="9" fillId="2" borderId="36" xfId="1" applyFont="1" applyFill="1" applyBorder="1" applyAlignment="1">
      <alignment vertical="center"/>
    </xf>
    <xf numFmtId="41" fontId="9" fillId="2" borderId="8" xfId="1" applyNumberFormat="1" applyFont="1" applyFill="1" applyBorder="1" applyAlignment="1">
      <alignment vertical="center"/>
    </xf>
    <xf numFmtId="41" fontId="9" fillId="2" borderId="3" xfId="1" applyNumberFormat="1" applyFont="1" applyFill="1" applyBorder="1" applyAlignment="1">
      <alignment vertical="center"/>
    </xf>
    <xf numFmtId="41" fontId="9" fillId="2" borderId="3" xfId="0" applyNumberFormat="1" applyFont="1" applyFill="1" applyBorder="1" applyAlignment="1">
      <alignment vertical="center"/>
    </xf>
    <xf numFmtId="41" fontId="9" fillId="2" borderId="37" xfId="1" applyFont="1" applyFill="1" applyBorder="1" applyAlignment="1">
      <alignment vertical="center"/>
    </xf>
    <xf numFmtId="41" fontId="9" fillId="2" borderId="4" xfId="1" applyFont="1" applyFill="1" applyBorder="1" applyAlignment="1">
      <alignment vertical="center"/>
    </xf>
    <xf numFmtId="41" fontId="9" fillId="2" borderId="53" xfId="1" applyNumberFormat="1" applyFont="1" applyFill="1" applyBorder="1" applyAlignment="1">
      <alignment vertical="center"/>
    </xf>
    <xf numFmtId="41" fontId="9" fillId="2" borderId="4" xfId="1" applyNumberFormat="1" applyFont="1" applyFill="1" applyBorder="1" applyAlignment="1">
      <alignment vertical="center"/>
    </xf>
    <xf numFmtId="41" fontId="9" fillId="2" borderId="4" xfId="0" applyNumberFormat="1" applyFont="1" applyFill="1" applyBorder="1" applyAlignment="1">
      <alignment vertical="center"/>
    </xf>
    <xf numFmtId="41" fontId="9" fillId="2" borderId="37" xfId="0" applyNumberFormat="1" applyFont="1" applyFill="1" applyBorder="1" applyAlignment="1">
      <alignment vertical="center"/>
    </xf>
    <xf numFmtId="41" fontId="11" fillId="0" borderId="30" xfId="1" applyFont="1" applyBorder="1" applyAlignment="1">
      <alignment horizontal="center" vertical="center"/>
    </xf>
    <xf numFmtId="41" fontId="9" fillId="2" borderId="41" xfId="1" applyFont="1" applyFill="1" applyBorder="1" applyAlignment="1">
      <alignment vertical="center"/>
    </xf>
    <xf numFmtId="41" fontId="9" fillId="2" borderId="42" xfId="1" applyFont="1" applyFill="1" applyBorder="1" applyAlignment="1">
      <alignment vertical="center"/>
    </xf>
    <xf numFmtId="41" fontId="9" fillId="2" borderId="54" xfId="1" applyNumberFormat="1" applyFont="1" applyFill="1" applyBorder="1" applyAlignment="1">
      <alignment vertical="center"/>
    </xf>
    <xf numFmtId="41" fontId="9" fillId="2" borderId="41" xfId="1" applyNumberFormat="1" applyFont="1" applyFill="1" applyBorder="1" applyAlignment="1">
      <alignment vertical="center"/>
    </xf>
    <xf numFmtId="41" fontId="9" fillId="2" borderId="41" xfId="0" applyNumberFormat="1" applyFont="1" applyFill="1" applyBorder="1" applyAlignment="1">
      <alignment vertical="center"/>
    </xf>
    <xf numFmtId="41" fontId="9" fillId="2" borderId="42" xfId="0" applyNumberFormat="1" applyFont="1" applyFill="1" applyBorder="1" applyAlignment="1">
      <alignment vertical="center"/>
    </xf>
    <xf numFmtId="41" fontId="11" fillId="4" borderId="6" xfId="1" applyFont="1" applyFill="1" applyBorder="1" applyAlignment="1">
      <alignment vertical="center"/>
    </xf>
    <xf numFmtId="41" fontId="11" fillId="4" borderId="1" xfId="1" applyFont="1" applyFill="1" applyBorder="1" applyAlignment="1">
      <alignment vertical="center"/>
    </xf>
    <xf numFmtId="41" fontId="11" fillId="4" borderId="10" xfId="1" applyFont="1" applyFill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0" fillId="0" borderId="0" xfId="0" applyFont="1" applyBorder="1" applyAlignment="1">
      <alignment horizontal="right" vertical="center"/>
    </xf>
    <xf numFmtId="0" fontId="16" fillId="0" borderId="0" xfId="0" applyFont="1"/>
    <xf numFmtId="0" fontId="10" fillId="3" borderId="33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176" fontId="10" fillId="4" borderId="17" xfId="1" applyNumberFormat="1" applyFont="1" applyFill="1" applyBorder="1" applyAlignment="1">
      <alignment horizontal="center" vertical="center"/>
    </xf>
    <xf numFmtId="176" fontId="10" fillId="4" borderId="23" xfId="1" applyNumberFormat="1" applyFont="1" applyFill="1" applyBorder="1" applyAlignment="1">
      <alignment horizontal="center" vertical="center"/>
    </xf>
    <xf numFmtId="0" fontId="17" fillId="0" borderId="0" xfId="0" applyFont="1"/>
    <xf numFmtId="1" fontId="10" fillId="3" borderId="34" xfId="3" applyNumberFormat="1" applyFont="1" applyFill="1" applyBorder="1" applyAlignment="1">
      <alignment horizontal="center" vertical="center"/>
    </xf>
    <xf numFmtId="0" fontId="10" fillId="3" borderId="34" xfId="5" applyFont="1" applyFill="1" applyBorder="1" applyAlignment="1">
      <alignment horizontal="center" vertical="center"/>
    </xf>
    <xf numFmtId="1" fontId="10" fillId="3" borderId="34" xfId="5" applyNumberFormat="1" applyFont="1" applyFill="1" applyBorder="1" applyAlignment="1">
      <alignment horizontal="center" vertical="center"/>
    </xf>
    <xf numFmtId="1" fontId="10" fillId="3" borderId="43" xfId="5" applyNumberFormat="1" applyFont="1" applyFill="1" applyBorder="1" applyAlignment="1">
      <alignment horizontal="center" vertical="center"/>
    </xf>
    <xf numFmtId="1" fontId="10" fillId="4" borderId="44" xfId="5" applyNumberFormat="1" applyFont="1" applyFill="1" applyBorder="1" applyAlignment="1">
      <alignment horizontal="center" vertical="center"/>
    </xf>
    <xf numFmtId="176" fontId="18" fillId="4" borderId="44" xfId="1" applyNumberFormat="1" applyFont="1" applyFill="1" applyBorder="1" applyAlignment="1">
      <alignment vertical="center"/>
    </xf>
    <xf numFmtId="176" fontId="18" fillId="4" borderId="44" xfId="2" applyNumberFormat="1" applyFont="1" applyFill="1" applyBorder="1" applyAlignment="1">
      <alignment vertical="center"/>
    </xf>
    <xf numFmtId="176" fontId="18" fillId="4" borderId="46" xfId="2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176" fontId="16" fillId="0" borderId="0" xfId="0" applyNumberFormat="1" applyFont="1" applyAlignment="1">
      <alignment vertical="center"/>
    </xf>
    <xf numFmtId="176" fontId="16" fillId="0" borderId="0" xfId="0" applyNumberFormat="1" applyFont="1"/>
    <xf numFmtId="0" fontId="10" fillId="3" borderId="62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10" fillId="3" borderId="43" xfId="0" applyFont="1" applyFill="1" applyBorder="1" applyAlignment="1">
      <alignment horizontal="center" vertical="center"/>
    </xf>
    <xf numFmtId="176" fontId="18" fillId="4" borderId="62" xfId="1" applyNumberFormat="1" applyFont="1" applyFill="1" applyBorder="1" applyAlignment="1">
      <alignment vertical="center"/>
    </xf>
    <xf numFmtId="176" fontId="18" fillId="4" borderId="34" xfId="1" applyNumberFormat="1" applyFont="1" applyFill="1" applyBorder="1" applyAlignment="1">
      <alignment vertical="center"/>
    </xf>
    <xf numFmtId="176" fontId="17" fillId="0" borderId="0" xfId="0" applyNumberFormat="1" applyFont="1"/>
    <xf numFmtId="176" fontId="19" fillId="0" borderId="34" xfId="2" applyNumberFormat="1" applyFont="1" applyFill="1" applyBorder="1" applyAlignment="1">
      <alignment vertical="center"/>
    </xf>
    <xf numFmtId="176" fontId="19" fillId="0" borderId="43" xfId="2" applyNumberFormat="1" applyFont="1" applyFill="1" applyBorder="1" applyAlignment="1">
      <alignment vertical="center"/>
    </xf>
    <xf numFmtId="176" fontId="19" fillId="0" borderId="44" xfId="2" applyNumberFormat="1" applyFont="1" applyFill="1" applyBorder="1" applyAlignment="1">
      <alignment vertical="center"/>
    </xf>
    <xf numFmtId="176" fontId="19" fillId="0" borderId="46" xfId="2" applyNumberFormat="1" applyFont="1" applyFill="1" applyBorder="1" applyAlignment="1">
      <alignment vertical="center"/>
    </xf>
    <xf numFmtId="0" fontId="11" fillId="5" borderId="11" xfId="0" applyNumberFormat="1" applyFont="1" applyFill="1" applyBorder="1" applyAlignment="1">
      <alignment horizontal="center" vertical="center"/>
    </xf>
    <xf numFmtId="41" fontId="11" fillId="5" borderId="31" xfId="1" applyFont="1" applyFill="1" applyBorder="1" applyAlignment="1">
      <alignment vertical="center"/>
    </xf>
    <xf numFmtId="41" fontId="11" fillId="5" borderId="14" xfId="1" applyFont="1" applyFill="1" applyBorder="1" applyAlignment="1">
      <alignment vertical="center"/>
    </xf>
    <xf numFmtId="41" fontId="11" fillId="5" borderId="15" xfId="1" applyFont="1" applyFill="1" applyBorder="1" applyAlignment="1">
      <alignment vertical="center"/>
    </xf>
    <xf numFmtId="41" fontId="11" fillId="5" borderId="13" xfId="1" applyFont="1" applyFill="1" applyBorder="1" applyAlignment="1">
      <alignment vertical="center"/>
    </xf>
    <xf numFmtId="41" fontId="11" fillId="5" borderId="7" xfId="1" applyFont="1" applyFill="1" applyBorder="1" applyAlignment="1">
      <alignment vertical="center"/>
    </xf>
    <xf numFmtId="41" fontId="11" fillId="5" borderId="2" xfId="1" applyFont="1" applyFill="1" applyBorder="1" applyAlignment="1">
      <alignment vertical="center"/>
    </xf>
    <xf numFmtId="41" fontId="11" fillId="5" borderId="12" xfId="1" applyFont="1" applyFill="1" applyBorder="1" applyAlignment="1">
      <alignment vertical="center"/>
    </xf>
    <xf numFmtId="0" fontId="10" fillId="5" borderId="20" xfId="0" applyFont="1" applyFill="1" applyBorder="1" applyAlignment="1">
      <alignment horizontal="center" vertical="center"/>
    </xf>
    <xf numFmtId="176" fontId="10" fillId="5" borderId="21" xfId="1" applyNumberFormat="1" applyFont="1" applyFill="1" applyBorder="1" applyAlignment="1">
      <alignment horizontal="center" vertical="center"/>
    </xf>
    <xf numFmtId="176" fontId="10" fillId="5" borderId="24" xfId="1" applyNumberFormat="1" applyFont="1" applyFill="1" applyBorder="1" applyAlignment="1">
      <alignment horizontal="center" vertical="center"/>
    </xf>
    <xf numFmtId="0" fontId="10" fillId="5" borderId="22" xfId="0" applyFont="1" applyFill="1" applyBorder="1" applyAlignment="1">
      <alignment horizontal="center" vertical="center"/>
    </xf>
    <xf numFmtId="176" fontId="10" fillId="5" borderId="25" xfId="1" applyNumberFormat="1" applyFont="1" applyFill="1" applyBorder="1" applyAlignment="1">
      <alignment horizontal="center" vertical="center"/>
    </xf>
    <xf numFmtId="176" fontId="10" fillId="5" borderId="62" xfId="1" applyNumberFormat="1" applyFont="1" applyFill="1" applyBorder="1" applyAlignment="1">
      <alignment vertical="center"/>
    </xf>
    <xf numFmtId="176" fontId="10" fillId="5" borderId="63" xfId="1" applyNumberFormat="1" applyFont="1" applyFill="1" applyBorder="1" applyAlignment="1">
      <alignment vertical="center"/>
    </xf>
    <xf numFmtId="0" fontId="11" fillId="3" borderId="65" xfId="0" applyNumberFormat="1" applyFont="1" applyFill="1" applyBorder="1" applyAlignment="1">
      <alignment horizontal="center" vertical="center"/>
    </xf>
    <xf numFmtId="0" fontId="11" fillId="3" borderId="66" xfId="0" applyNumberFormat="1" applyFont="1" applyFill="1" applyBorder="1" applyAlignment="1">
      <alignment horizontal="center" vertical="center"/>
    </xf>
    <xf numFmtId="0" fontId="11" fillId="3" borderId="67" xfId="0" applyNumberFormat="1" applyFont="1" applyFill="1" applyBorder="1" applyAlignment="1">
      <alignment horizontal="center" vertical="center"/>
    </xf>
    <xf numFmtId="0" fontId="11" fillId="3" borderId="68" xfId="0" applyNumberFormat="1" applyFont="1" applyFill="1" applyBorder="1" applyAlignment="1">
      <alignment horizontal="center" vertical="center"/>
    </xf>
    <xf numFmtId="41" fontId="11" fillId="4" borderId="9" xfId="1" applyFont="1" applyFill="1" applyBorder="1" applyAlignment="1">
      <alignment horizontal="center" vertical="center"/>
    </xf>
    <xf numFmtId="41" fontId="11" fillId="5" borderId="69" xfId="1" applyFont="1" applyFill="1" applyBorder="1" applyAlignment="1">
      <alignment horizontal="center" vertical="center"/>
    </xf>
    <xf numFmtId="0" fontId="14" fillId="0" borderId="70" xfId="0" applyNumberFormat="1" applyFont="1" applyFill="1" applyBorder="1" applyAlignment="1">
      <alignment horizontal="center" vertical="center"/>
    </xf>
    <xf numFmtId="0" fontId="14" fillId="0" borderId="71" xfId="0" applyNumberFormat="1" applyFont="1" applyFill="1" applyBorder="1" applyAlignment="1">
      <alignment horizontal="center" vertical="center"/>
    </xf>
    <xf numFmtId="41" fontId="11" fillId="5" borderId="11" xfId="1" applyFont="1" applyFill="1" applyBorder="1" applyAlignment="1">
      <alignment horizontal="center" vertical="center"/>
    </xf>
    <xf numFmtId="0" fontId="14" fillId="0" borderId="72" xfId="0" applyNumberFormat="1" applyFont="1" applyFill="1" applyBorder="1" applyAlignment="1">
      <alignment horizontal="center" vertical="center"/>
    </xf>
    <xf numFmtId="0" fontId="14" fillId="0" borderId="73" xfId="0" applyNumberFormat="1" applyFont="1" applyFill="1" applyBorder="1" applyAlignment="1">
      <alignment horizontal="center" vertical="center"/>
    </xf>
    <xf numFmtId="0" fontId="14" fillId="0" borderId="74" xfId="0" applyNumberFormat="1" applyFont="1" applyFill="1" applyBorder="1" applyAlignment="1">
      <alignment horizontal="center" vertical="center"/>
    </xf>
    <xf numFmtId="0" fontId="14" fillId="0" borderId="75" xfId="0" applyNumberFormat="1" applyFont="1" applyFill="1" applyBorder="1" applyAlignment="1">
      <alignment horizontal="center" vertical="center"/>
    </xf>
    <xf numFmtId="0" fontId="14" fillId="0" borderId="76" xfId="0" applyNumberFormat="1" applyFont="1" applyFill="1" applyBorder="1" applyAlignment="1">
      <alignment horizontal="center" vertical="center"/>
    </xf>
    <xf numFmtId="0" fontId="11" fillId="4" borderId="48" xfId="0" applyNumberFormat="1" applyFont="1" applyFill="1" applyBorder="1" applyAlignment="1">
      <alignment horizontal="center" vertical="center"/>
    </xf>
    <xf numFmtId="0" fontId="11" fillId="3" borderId="64" xfId="0" applyNumberFormat="1" applyFont="1" applyFill="1" applyBorder="1" applyAlignment="1">
      <alignment horizontal="center" vertical="center"/>
    </xf>
    <xf numFmtId="176" fontId="16" fillId="2" borderId="0" xfId="1" applyNumberFormat="1" applyFont="1" applyFill="1" applyBorder="1" applyAlignment="1">
      <alignment horizontal="center" vertical="center"/>
    </xf>
    <xf numFmtId="0" fontId="10" fillId="3" borderId="61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right" vertical="center"/>
    </xf>
    <xf numFmtId="41" fontId="11" fillId="0" borderId="77" xfId="1" applyFont="1" applyBorder="1" applyAlignment="1">
      <alignment horizontal="center" vertical="center"/>
    </xf>
    <xf numFmtId="41" fontId="11" fillId="0" borderId="26" xfId="1" applyFont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6" fillId="0" borderId="0" xfId="6" applyFont="1" applyAlignment="1">
      <alignment horizontal="left" vertical="center"/>
    </xf>
    <xf numFmtId="176" fontId="10" fillId="5" borderId="21" xfId="1" applyNumberFormat="1" applyFont="1" applyFill="1" applyBorder="1" applyAlignment="1">
      <alignment horizontal="right" vertical="center"/>
    </xf>
    <xf numFmtId="176" fontId="10" fillId="5" borderId="24" xfId="1" applyNumberFormat="1" applyFont="1" applyFill="1" applyBorder="1" applyAlignment="1">
      <alignment horizontal="right" vertical="center"/>
    </xf>
    <xf numFmtId="176" fontId="10" fillId="4" borderId="23" xfId="1" applyNumberFormat="1" applyFont="1" applyFill="1" applyBorder="1" applyAlignment="1">
      <alignment horizontal="right" vertical="center"/>
    </xf>
    <xf numFmtId="176" fontId="10" fillId="4" borderId="13" xfId="1" applyNumberFormat="1" applyFont="1" applyFill="1" applyBorder="1" applyAlignment="1">
      <alignment horizontal="right" vertical="center"/>
    </xf>
    <xf numFmtId="176" fontId="10" fillId="4" borderId="14" xfId="1" applyNumberFormat="1" applyFont="1" applyFill="1" applyBorder="1" applyAlignment="1">
      <alignment horizontal="right" vertical="center"/>
    </xf>
    <xf numFmtId="176" fontId="10" fillId="4" borderId="18" xfId="1" applyNumberFormat="1" applyFont="1" applyFill="1" applyBorder="1" applyAlignment="1">
      <alignment horizontal="right" vertical="center"/>
    </xf>
    <xf numFmtId="176" fontId="16" fillId="2" borderId="34" xfId="1" applyNumberFormat="1" applyFont="1" applyFill="1" applyBorder="1" applyAlignment="1">
      <alignment horizontal="right" vertical="center"/>
    </xf>
    <xf numFmtId="176" fontId="16" fillId="2" borderId="35" xfId="1" applyNumberFormat="1" applyFont="1" applyFill="1" applyBorder="1" applyAlignment="1">
      <alignment horizontal="right" vertical="center"/>
    </xf>
    <xf numFmtId="176" fontId="10" fillId="5" borderId="25" xfId="1" applyNumberFormat="1" applyFont="1" applyFill="1" applyBorder="1" applyAlignment="1">
      <alignment horizontal="right" vertical="center"/>
    </xf>
    <xf numFmtId="176" fontId="16" fillId="2" borderId="44" xfId="1" applyNumberFormat="1" applyFont="1" applyFill="1" applyBorder="1" applyAlignment="1">
      <alignment horizontal="right" vertical="center"/>
    </xf>
    <xf numFmtId="176" fontId="16" fillId="2" borderId="45" xfId="1" applyNumberFormat="1" applyFont="1" applyFill="1" applyBorder="1" applyAlignment="1">
      <alignment horizontal="right" vertical="center"/>
    </xf>
    <xf numFmtId="176" fontId="10" fillId="4" borderId="19" xfId="1" applyNumberFormat="1" applyFont="1" applyFill="1" applyBorder="1" applyAlignment="1">
      <alignment horizontal="right" vertical="center"/>
    </xf>
    <xf numFmtId="176" fontId="16" fillId="2" borderId="43" xfId="1" applyNumberFormat="1" applyFont="1" applyFill="1" applyBorder="1" applyAlignment="1">
      <alignment horizontal="right" vertical="center"/>
    </xf>
    <xf numFmtId="176" fontId="16" fillId="2" borderId="46" xfId="1" applyNumberFormat="1" applyFont="1" applyFill="1" applyBorder="1" applyAlignment="1">
      <alignment horizontal="right" vertical="center"/>
    </xf>
    <xf numFmtId="176" fontId="10" fillId="4" borderId="17" xfId="1" applyNumberFormat="1" applyFont="1" applyFill="1" applyBorder="1" applyAlignment="1">
      <alignment horizontal="right" vertical="center"/>
    </xf>
    <xf numFmtId="176" fontId="18" fillId="4" borderId="43" xfId="1" applyNumberFormat="1" applyFont="1" applyFill="1" applyBorder="1" applyAlignment="1">
      <alignment vertical="center"/>
    </xf>
    <xf numFmtId="0" fontId="10" fillId="3" borderId="58" xfId="0" applyFont="1" applyFill="1" applyBorder="1" applyAlignment="1">
      <alignment horizontal="center" vertical="center"/>
    </xf>
    <xf numFmtId="0" fontId="10" fillId="3" borderId="60" xfId="0" applyFont="1" applyFill="1" applyBorder="1" applyAlignment="1">
      <alignment horizontal="center" vertical="center"/>
    </xf>
    <xf numFmtId="0" fontId="15" fillId="0" borderId="50" xfId="0" applyNumberFormat="1" applyFont="1" applyBorder="1" applyAlignment="1">
      <alignment horizontal="center" vertical="center"/>
    </xf>
    <xf numFmtId="0" fontId="11" fillId="0" borderId="51" xfId="0" applyNumberFormat="1" applyFont="1" applyBorder="1" applyAlignment="1">
      <alignment horizontal="center" vertical="center"/>
    </xf>
    <xf numFmtId="0" fontId="11" fillId="0" borderId="52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left" vertical="center"/>
    </xf>
    <xf numFmtId="0" fontId="11" fillId="0" borderId="0" xfId="0" applyNumberFormat="1" applyFont="1" applyBorder="1" applyAlignment="1">
      <alignment horizontal="left" vertical="center"/>
    </xf>
    <xf numFmtId="0" fontId="10" fillId="0" borderId="0" xfId="0" applyNumberFormat="1" applyFont="1" applyFill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77" fontId="3" fillId="0" borderId="0" xfId="0" applyNumberFormat="1" applyFont="1" applyAlignment="1">
      <alignment horizontal="left"/>
    </xf>
    <xf numFmtId="49" fontId="0" fillId="0" borderId="0" xfId="0" applyNumberFormat="1" applyFont="1" applyBorder="1" applyAlignment="1">
      <alignment horizontal="right" vertical="center" wrapText="1"/>
    </xf>
    <xf numFmtId="0" fontId="15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right" vertical="center"/>
    </xf>
    <xf numFmtId="0" fontId="16" fillId="0" borderId="0" xfId="0" applyFont="1" applyBorder="1" applyAlignment="1">
      <alignment horizontal="right"/>
    </xf>
    <xf numFmtId="0" fontId="10" fillId="3" borderId="55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0" fontId="10" fillId="3" borderId="56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/>
    </xf>
    <xf numFmtId="0" fontId="10" fillId="3" borderId="57" xfId="0" applyFont="1" applyFill="1" applyBorder="1" applyAlignment="1">
      <alignment horizontal="center" vertical="center"/>
    </xf>
    <xf numFmtId="0" fontId="10" fillId="3" borderId="58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/>
    </xf>
    <xf numFmtId="0" fontId="10" fillId="3" borderId="60" xfId="0" applyFont="1" applyFill="1" applyBorder="1" applyAlignment="1">
      <alignment horizontal="center" vertical="center"/>
    </xf>
    <xf numFmtId="178" fontId="15" fillId="2" borderId="0" xfId="0" applyNumberFormat="1" applyFont="1" applyFill="1" applyAlignment="1">
      <alignment horizontal="left" vertical="center"/>
    </xf>
    <xf numFmtId="0" fontId="10" fillId="0" borderId="49" xfId="0" applyFont="1" applyBorder="1" applyAlignment="1">
      <alignment horizontal="left" vertical="center"/>
    </xf>
    <xf numFmtId="0" fontId="16" fillId="0" borderId="49" xfId="0" applyFont="1" applyBorder="1" applyAlignment="1">
      <alignment horizontal="right" vertical="center"/>
    </xf>
  </cellXfs>
  <cellStyles count="7">
    <cellStyle name="쉼표 [0]" xfId="1" builtinId="6"/>
    <cellStyle name="쉼표 [0] 2" xfId="2"/>
    <cellStyle name="콤마 [0]_15.건설장비(2-1)" xfId="3"/>
    <cellStyle name="표준" xfId="0" builtinId="0"/>
    <cellStyle name="표준 2" xfId="4"/>
    <cellStyle name="표준_2007-10주택건설" xfId="5"/>
    <cellStyle name="표준_Sheet1" xfId="6"/>
  </cellStyles>
  <dxfs count="0"/>
  <tableStyles count="0" defaultTableStyle="TableStyleMedium9" defaultPivotStyle="PivotStyleLight16"/>
  <colors>
    <mruColors>
      <color rgb="FFFF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6"/>
  <sheetViews>
    <sheetView tabSelected="1" zoomScale="115" zoomScaleNormal="115" workbookViewId="0">
      <pane ySplit="3" topLeftCell="A4" activePane="bottomLeft" state="frozen"/>
      <selection pane="bottomLeft" activeCell="B18" sqref="B18"/>
    </sheetView>
  </sheetViews>
  <sheetFormatPr defaultColWidth="10.77734375" defaultRowHeight="12" customHeight="1"/>
  <cols>
    <col min="1" max="5" width="8.77734375" style="1" customWidth="1"/>
    <col min="6" max="6" width="6.6640625" style="3" customWidth="1"/>
    <col min="7" max="12" width="8.77734375" style="1" customWidth="1"/>
    <col min="13" max="13" width="5.77734375" style="1" customWidth="1"/>
    <col min="14" max="16384" width="10.77734375" style="1"/>
  </cols>
  <sheetData>
    <row r="1" spans="1:15" ht="20.25" customHeight="1" thickBot="1">
      <c r="A1" s="160" t="s">
        <v>27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2"/>
    </row>
    <row r="2" spans="1:15" s="4" customFormat="1" ht="16.5" customHeight="1" thickBot="1">
      <c r="A2" s="163" t="s">
        <v>20</v>
      </c>
      <c r="B2" s="164"/>
      <c r="C2" s="164"/>
      <c r="D2" s="164"/>
      <c r="E2" s="164"/>
      <c r="F2" s="13"/>
      <c r="G2" s="165" t="s">
        <v>94</v>
      </c>
      <c r="H2" s="166"/>
      <c r="I2" s="166"/>
      <c r="J2" s="166"/>
      <c r="K2" s="166"/>
      <c r="L2" s="166"/>
      <c r="M2" s="8"/>
    </row>
    <row r="3" spans="1:15" s="2" customFormat="1" ht="11.1" customHeight="1" thickBot="1">
      <c r="A3" s="134" t="s">
        <v>5</v>
      </c>
      <c r="B3" s="120" t="s">
        <v>0</v>
      </c>
      <c r="C3" s="121" t="s">
        <v>4</v>
      </c>
      <c r="D3" s="121" t="s">
        <v>1</v>
      </c>
      <c r="E3" s="122" t="s">
        <v>2</v>
      </c>
      <c r="F3" s="14"/>
      <c r="G3" s="119" t="s">
        <v>5</v>
      </c>
      <c r="H3" s="120" t="s">
        <v>0</v>
      </c>
      <c r="I3" s="121" t="s">
        <v>6</v>
      </c>
      <c r="J3" s="121" t="s">
        <v>7</v>
      </c>
      <c r="K3" s="121" t="s">
        <v>8</v>
      </c>
      <c r="L3" s="122" t="s">
        <v>3</v>
      </c>
    </row>
    <row r="4" spans="1:15" ht="11.1" customHeight="1" thickTop="1" thickBot="1">
      <c r="A4" s="133" t="s">
        <v>0</v>
      </c>
      <c r="B4" s="68">
        <f>SUM(B5,B23,B42)</f>
        <v>532611</v>
      </c>
      <c r="C4" s="69">
        <f>SUM(C5,C23,C42)</f>
        <v>1058</v>
      </c>
      <c r="D4" s="69">
        <f>SUM(D5,D23,D42)</f>
        <v>511674</v>
      </c>
      <c r="E4" s="70">
        <f>SUM(E5,E23,E42)</f>
        <v>19879</v>
      </c>
      <c r="F4" s="15" t="str">
        <f>IF(B4='자동차등록현황1(2026년3월)'!H4,"","F")</f>
        <v/>
      </c>
      <c r="G4" s="123" t="str">
        <f>'자동차등록현황1(2026년3월)'!A4</f>
        <v>합  계</v>
      </c>
      <c r="H4" s="68">
        <f>SUM(H5,H23,H42)</f>
        <v>532611</v>
      </c>
      <c r="I4" s="69">
        <f>SUM(I5,I23,I42)</f>
        <v>471050</v>
      </c>
      <c r="J4" s="69">
        <f>SUM(J5,J23,J42)</f>
        <v>10960</v>
      </c>
      <c r="K4" s="69">
        <f>SUM(K5,K23,K42)</f>
        <v>48148</v>
      </c>
      <c r="L4" s="70">
        <f>SUM(L5,L23,L42)</f>
        <v>2453</v>
      </c>
      <c r="O4" s="6"/>
    </row>
    <row r="5" spans="1:15" ht="11.1" customHeight="1" thickTop="1">
      <c r="A5" s="104" t="s">
        <v>12</v>
      </c>
      <c r="B5" s="105">
        <f>SUM(B6:B22)</f>
        <v>166991</v>
      </c>
      <c r="C5" s="106">
        <f>SUM(C6:C22)</f>
        <v>849</v>
      </c>
      <c r="D5" s="106">
        <f>SUM(D6:D22)</f>
        <v>157496</v>
      </c>
      <c r="E5" s="107">
        <f>SUM(E6:E22)</f>
        <v>8646</v>
      </c>
      <c r="F5" s="15" t="str">
        <f>IF(B5='자동차등록현황1(2026년3월)'!H5,"","F")</f>
        <v/>
      </c>
      <c r="G5" s="124" t="str">
        <f>'자동차등록현황1(2026년3월)'!A5</f>
        <v>처인구</v>
      </c>
      <c r="H5" s="109">
        <f>SUM(H6:H22)</f>
        <v>166991</v>
      </c>
      <c r="I5" s="110">
        <f>SUM(I6:I22)</f>
        <v>133548</v>
      </c>
      <c r="J5" s="110">
        <f>SUM(J6:J22)</f>
        <v>5295</v>
      </c>
      <c r="K5" s="110">
        <f>SUM(K6:K22)</f>
        <v>26890</v>
      </c>
      <c r="L5" s="111">
        <f>SUM(L6:L22)</f>
        <v>1258</v>
      </c>
    </row>
    <row r="6" spans="1:15" ht="11.1" customHeight="1">
      <c r="A6" s="125" t="s">
        <v>28</v>
      </c>
      <c r="B6" s="16">
        <f>SUM(C6:E6)</f>
        <v>17843</v>
      </c>
      <c r="C6" s="17">
        <v>11</v>
      </c>
      <c r="D6" s="17">
        <v>17152</v>
      </c>
      <c r="E6" s="18">
        <v>680</v>
      </c>
      <c r="F6" s="15" t="str">
        <f>IF(B6='자동차등록현황1(2026년3월)'!H6,"","F")</f>
        <v/>
      </c>
      <c r="G6" s="125" t="s">
        <v>28</v>
      </c>
      <c r="H6" s="16">
        <f>SUM(I6:L6)</f>
        <v>17843</v>
      </c>
      <c r="I6" s="19">
        <v>13950</v>
      </c>
      <c r="J6" s="19">
        <v>607</v>
      </c>
      <c r="K6" s="20">
        <v>3091</v>
      </c>
      <c r="L6" s="21">
        <v>195</v>
      </c>
    </row>
    <row r="7" spans="1:15" ht="11.1" customHeight="1">
      <c r="A7" s="125" t="s">
        <v>29</v>
      </c>
      <c r="B7" s="16">
        <f t="shared" ref="B7:B22" si="0">SUM(C7:E7)</f>
        <v>21669</v>
      </c>
      <c r="C7" s="17">
        <v>3</v>
      </c>
      <c r="D7" s="22">
        <v>20710</v>
      </c>
      <c r="E7" s="23">
        <v>956</v>
      </c>
      <c r="F7" s="15" t="str">
        <f>IF(B7='자동차등록현황1(2026년3월)'!H7,"","F")</f>
        <v/>
      </c>
      <c r="G7" s="125" t="s">
        <v>29</v>
      </c>
      <c r="H7" s="16">
        <f t="shared" ref="H7:H22" si="1">SUM(I7:L7)</f>
        <v>21669</v>
      </c>
      <c r="I7" s="24">
        <v>16948</v>
      </c>
      <c r="J7" s="24">
        <v>657</v>
      </c>
      <c r="K7" s="25">
        <v>3923</v>
      </c>
      <c r="L7" s="26">
        <v>141</v>
      </c>
      <c r="N7" s="6">
        <f>B7-H7</f>
        <v>0</v>
      </c>
    </row>
    <row r="8" spans="1:15" ht="11.1" customHeight="1">
      <c r="A8" s="125" t="s">
        <v>30</v>
      </c>
      <c r="B8" s="16">
        <f t="shared" si="0"/>
        <v>13164</v>
      </c>
      <c r="C8" s="17">
        <v>11</v>
      </c>
      <c r="D8" s="27">
        <v>12138</v>
      </c>
      <c r="E8" s="28">
        <v>1015</v>
      </c>
      <c r="F8" s="15" t="str">
        <f>IF(B8='자동차등록현황1(2026년3월)'!H8,"","F")</f>
        <v/>
      </c>
      <c r="G8" s="125" t="s">
        <v>30</v>
      </c>
      <c r="H8" s="16">
        <f t="shared" si="1"/>
        <v>13164</v>
      </c>
      <c r="I8" s="29">
        <v>9514</v>
      </c>
      <c r="J8" s="29">
        <v>358</v>
      </c>
      <c r="K8" s="30">
        <v>3209</v>
      </c>
      <c r="L8" s="31">
        <v>83</v>
      </c>
      <c r="N8" s="6">
        <f>B8-H8</f>
        <v>0</v>
      </c>
    </row>
    <row r="9" spans="1:15" ht="11.1" customHeight="1">
      <c r="A9" s="125" t="s">
        <v>71</v>
      </c>
      <c r="B9" s="16">
        <f t="shared" si="0"/>
        <v>14138</v>
      </c>
      <c r="C9" s="17">
        <v>47</v>
      </c>
      <c r="D9" s="22">
        <v>13788</v>
      </c>
      <c r="E9" s="23">
        <v>303</v>
      </c>
      <c r="F9" s="15" t="str">
        <f>IF(B9='자동차등록현황1(2026년3월)'!H9,"","F")</f>
        <v/>
      </c>
      <c r="G9" s="125" t="s">
        <v>71</v>
      </c>
      <c r="H9" s="16">
        <f t="shared" si="1"/>
        <v>14138</v>
      </c>
      <c r="I9" s="24">
        <v>11412</v>
      </c>
      <c r="J9" s="24">
        <v>295</v>
      </c>
      <c r="K9" s="25">
        <v>2355</v>
      </c>
      <c r="L9" s="26">
        <v>76</v>
      </c>
    </row>
    <row r="10" spans="1:15" ht="11.1" customHeight="1">
      <c r="A10" s="125" t="s">
        <v>93</v>
      </c>
      <c r="B10" s="16">
        <f>SUM(C10:E10)</f>
        <v>14830</v>
      </c>
      <c r="C10" s="17">
        <v>0</v>
      </c>
      <c r="D10" s="27">
        <v>13777</v>
      </c>
      <c r="E10" s="28">
        <v>1053</v>
      </c>
      <c r="F10" s="15" t="str">
        <f>IF(B10='자동차등록현황1(2026년3월)'!H10,"","F")</f>
        <v/>
      </c>
      <c r="G10" s="125" t="s">
        <v>93</v>
      </c>
      <c r="H10" s="16">
        <f>SUM(I10:L10)</f>
        <v>14830</v>
      </c>
      <c r="I10" s="29">
        <v>11235</v>
      </c>
      <c r="J10" s="29">
        <v>411</v>
      </c>
      <c r="K10" s="30">
        <v>3034</v>
      </c>
      <c r="L10" s="31">
        <v>150</v>
      </c>
      <c r="N10" s="6">
        <f>B10-H10</f>
        <v>0</v>
      </c>
    </row>
    <row r="11" spans="1:15" ht="11.1" customHeight="1">
      <c r="A11" s="125" t="s">
        <v>31</v>
      </c>
      <c r="B11" s="16">
        <f t="shared" si="0"/>
        <v>5612</v>
      </c>
      <c r="C11" s="17">
        <v>2</v>
      </c>
      <c r="D11" s="27">
        <v>5178</v>
      </c>
      <c r="E11" s="28">
        <v>432</v>
      </c>
      <c r="F11" s="15" t="str">
        <f>IF(B11='자동차등록현황1(2026년3월)'!H11,"","F")</f>
        <v/>
      </c>
      <c r="G11" s="125" t="s">
        <v>31</v>
      </c>
      <c r="H11" s="16">
        <f t="shared" si="1"/>
        <v>5612</v>
      </c>
      <c r="I11" s="29">
        <v>3858</v>
      </c>
      <c r="J11" s="29">
        <v>149</v>
      </c>
      <c r="K11" s="30">
        <v>1550</v>
      </c>
      <c r="L11" s="31">
        <v>55</v>
      </c>
      <c r="M11" s="7"/>
    </row>
    <row r="12" spans="1:15" ht="11.1" customHeight="1">
      <c r="A12" s="125" t="s">
        <v>32</v>
      </c>
      <c r="B12" s="16">
        <f t="shared" si="0"/>
        <v>6110</v>
      </c>
      <c r="C12" s="17">
        <v>2</v>
      </c>
      <c r="D12" s="27">
        <v>5210</v>
      </c>
      <c r="E12" s="28">
        <v>898</v>
      </c>
      <c r="F12" s="15" t="str">
        <f>IF(B12='자동차등록현황1(2026년3월)'!H12,"","F")</f>
        <v/>
      </c>
      <c r="G12" s="125" t="s">
        <v>32</v>
      </c>
      <c r="H12" s="16">
        <f t="shared" si="1"/>
        <v>6110</v>
      </c>
      <c r="I12" s="29">
        <v>3668</v>
      </c>
      <c r="J12" s="29">
        <v>240</v>
      </c>
      <c r="K12" s="30">
        <v>2103</v>
      </c>
      <c r="L12" s="31">
        <v>99</v>
      </c>
    </row>
    <row r="13" spans="1:15" ht="11.1" customHeight="1">
      <c r="A13" s="125" t="s">
        <v>33</v>
      </c>
      <c r="B13" s="16">
        <f t="shared" si="0"/>
        <v>10511</v>
      </c>
      <c r="C13" s="17">
        <v>22</v>
      </c>
      <c r="D13" s="27">
        <v>10077</v>
      </c>
      <c r="E13" s="28">
        <v>412</v>
      </c>
      <c r="F13" s="15" t="str">
        <f>IF(B13='자동차등록현황1(2026년3월)'!H13,"","F")</f>
        <v/>
      </c>
      <c r="G13" s="125" t="s">
        <v>33</v>
      </c>
      <c r="H13" s="16">
        <f t="shared" si="1"/>
        <v>10511</v>
      </c>
      <c r="I13" s="29">
        <v>9025</v>
      </c>
      <c r="J13" s="29">
        <v>313</v>
      </c>
      <c r="K13" s="30">
        <v>1102</v>
      </c>
      <c r="L13" s="31">
        <v>71</v>
      </c>
      <c r="N13" s="5"/>
    </row>
    <row r="14" spans="1:15" ht="11.1" customHeight="1">
      <c r="A14" s="125" t="s">
        <v>34</v>
      </c>
      <c r="B14" s="16">
        <f t="shared" si="0"/>
        <v>3832</v>
      </c>
      <c r="C14" s="17">
        <v>0</v>
      </c>
      <c r="D14" s="27">
        <v>3075</v>
      </c>
      <c r="E14" s="28">
        <v>757</v>
      </c>
      <c r="F14" s="15" t="str">
        <f>IF(B14='자동차등록현황1(2026년3월)'!H14,"","F")</f>
        <v/>
      </c>
      <c r="G14" s="125" t="s">
        <v>34</v>
      </c>
      <c r="H14" s="16">
        <f t="shared" si="1"/>
        <v>3832</v>
      </c>
      <c r="I14" s="29">
        <v>2607</v>
      </c>
      <c r="J14" s="29">
        <v>730</v>
      </c>
      <c r="K14" s="30">
        <v>472</v>
      </c>
      <c r="L14" s="31">
        <v>23</v>
      </c>
      <c r="N14" s="5"/>
    </row>
    <row r="15" spans="1:15" ht="11.1" customHeight="1">
      <c r="A15" s="125" t="s">
        <v>35</v>
      </c>
      <c r="B15" s="16">
        <f t="shared" si="0"/>
        <v>16261</v>
      </c>
      <c r="C15" s="17">
        <v>60</v>
      </c>
      <c r="D15" s="27">
        <v>15788</v>
      </c>
      <c r="E15" s="28">
        <v>413</v>
      </c>
      <c r="F15" s="15" t="str">
        <f>IF(B15='자동차등록현황1(2026년3월)'!H15,"","F")</f>
        <v/>
      </c>
      <c r="G15" s="125" t="s">
        <v>35</v>
      </c>
      <c r="H15" s="16">
        <f t="shared" si="1"/>
        <v>16261</v>
      </c>
      <c r="I15" s="29">
        <v>14638</v>
      </c>
      <c r="J15" s="29">
        <v>277</v>
      </c>
      <c r="K15" s="30">
        <v>1237</v>
      </c>
      <c r="L15" s="31">
        <v>109</v>
      </c>
      <c r="N15" s="5"/>
    </row>
    <row r="16" spans="1:15" ht="11.1" customHeight="1">
      <c r="A16" s="125" t="s">
        <v>36</v>
      </c>
      <c r="B16" s="16">
        <f t="shared" si="0"/>
        <v>8422</v>
      </c>
      <c r="C16" s="17">
        <v>689</v>
      </c>
      <c r="D16" s="32">
        <v>7409</v>
      </c>
      <c r="E16" s="33">
        <v>324</v>
      </c>
      <c r="F16" s="15" t="str">
        <f>IF(B16='자동차등록현황1(2026년3월)'!H16,"","F")</f>
        <v/>
      </c>
      <c r="G16" s="125" t="s">
        <v>36</v>
      </c>
      <c r="H16" s="16">
        <f t="shared" si="1"/>
        <v>8422</v>
      </c>
      <c r="I16" s="34">
        <v>7269</v>
      </c>
      <c r="J16" s="34">
        <v>332</v>
      </c>
      <c r="K16" s="35">
        <v>781</v>
      </c>
      <c r="L16" s="36">
        <v>40</v>
      </c>
      <c r="N16" s="5"/>
    </row>
    <row r="17" spans="1:14" ht="11.1" customHeight="1">
      <c r="A17" s="125" t="s">
        <v>37</v>
      </c>
      <c r="B17" s="16">
        <f t="shared" si="0"/>
        <v>8626</v>
      </c>
      <c r="C17" s="17">
        <v>0</v>
      </c>
      <c r="D17" s="27">
        <v>8111</v>
      </c>
      <c r="E17" s="28">
        <v>515</v>
      </c>
      <c r="F17" s="15" t="str">
        <f>IF(B17='자동차등록현황1(2026년3월)'!H17,"","F")</f>
        <v/>
      </c>
      <c r="G17" s="125" t="s">
        <v>37</v>
      </c>
      <c r="H17" s="16">
        <f t="shared" si="1"/>
        <v>8626</v>
      </c>
      <c r="I17" s="29">
        <v>7269</v>
      </c>
      <c r="J17" s="29">
        <v>266</v>
      </c>
      <c r="K17" s="30">
        <v>1044</v>
      </c>
      <c r="L17" s="31">
        <v>47</v>
      </c>
      <c r="N17" s="5"/>
    </row>
    <row r="18" spans="1:14" ht="11.1" customHeight="1">
      <c r="A18" s="126" t="s">
        <v>38</v>
      </c>
      <c r="B18" s="16">
        <f>SUM(C18:E18)</f>
        <v>18880</v>
      </c>
      <c r="C18" s="17">
        <v>1</v>
      </c>
      <c r="D18" s="27">
        <v>18342</v>
      </c>
      <c r="E18" s="28">
        <v>537</v>
      </c>
      <c r="F18" s="15" t="str">
        <f>IF(B18='자동차등록현황1(2026년3월)'!H18,"","F")</f>
        <v/>
      </c>
      <c r="G18" s="126" t="s">
        <v>38</v>
      </c>
      <c r="H18" s="16">
        <f t="shared" si="1"/>
        <v>18880</v>
      </c>
      <c r="I18" s="29">
        <v>16651</v>
      </c>
      <c r="J18" s="29">
        <v>352</v>
      </c>
      <c r="K18" s="30">
        <v>1783</v>
      </c>
      <c r="L18" s="31">
        <v>94</v>
      </c>
      <c r="N18" s="5"/>
    </row>
    <row r="19" spans="1:14" ht="11.1" customHeight="1">
      <c r="A19" s="125" t="s">
        <v>39</v>
      </c>
      <c r="B19" s="16">
        <f t="shared" si="0"/>
        <v>5549</v>
      </c>
      <c r="C19" s="17">
        <v>0</v>
      </c>
      <c r="D19" s="27">
        <v>5326</v>
      </c>
      <c r="E19" s="28">
        <v>223</v>
      </c>
      <c r="F19" s="15" t="str">
        <f>IF(B19='자동차등록현황1(2026년3월)'!H19,"","F")</f>
        <v/>
      </c>
      <c r="G19" s="125" t="s">
        <v>39</v>
      </c>
      <c r="H19" s="16">
        <f t="shared" si="1"/>
        <v>5549</v>
      </c>
      <c r="I19" s="29">
        <v>4450</v>
      </c>
      <c r="J19" s="29">
        <v>168</v>
      </c>
      <c r="K19" s="30">
        <v>889</v>
      </c>
      <c r="L19" s="31">
        <v>42</v>
      </c>
      <c r="N19" s="5"/>
    </row>
    <row r="20" spans="1:14" ht="11.1" customHeight="1">
      <c r="A20" s="125" t="s">
        <v>40</v>
      </c>
      <c r="B20" s="16">
        <f t="shared" si="0"/>
        <v>948</v>
      </c>
      <c r="C20" s="17">
        <v>1</v>
      </c>
      <c r="D20" s="27">
        <v>822</v>
      </c>
      <c r="E20" s="28">
        <v>125</v>
      </c>
      <c r="F20" s="15" t="str">
        <f>IF(B20='자동차등록현황1(2026년3월)'!H20,"","F")</f>
        <v/>
      </c>
      <c r="G20" s="125" t="s">
        <v>40</v>
      </c>
      <c r="H20" s="16">
        <f t="shared" si="1"/>
        <v>948</v>
      </c>
      <c r="I20" s="29">
        <v>607</v>
      </c>
      <c r="J20" s="29">
        <v>124</v>
      </c>
      <c r="K20" s="30">
        <v>191</v>
      </c>
      <c r="L20" s="31">
        <v>26</v>
      </c>
      <c r="N20" s="5"/>
    </row>
    <row r="21" spans="1:14" ht="11.1" customHeight="1">
      <c r="A21" s="125" t="s">
        <v>41</v>
      </c>
      <c r="B21" s="16">
        <f t="shared" si="0"/>
        <v>439</v>
      </c>
      <c r="C21" s="17">
        <v>0</v>
      </c>
      <c r="D21" s="27">
        <v>437</v>
      </c>
      <c r="E21" s="28">
        <v>2</v>
      </c>
      <c r="F21" s="15" t="str">
        <f>IF(B21='자동차등록현황1(2026년3월)'!H21,"","F")</f>
        <v/>
      </c>
      <c r="G21" s="125" t="s">
        <v>41</v>
      </c>
      <c r="H21" s="16">
        <f t="shared" si="1"/>
        <v>439</v>
      </c>
      <c r="I21" s="29">
        <v>341</v>
      </c>
      <c r="J21" s="29">
        <v>10</v>
      </c>
      <c r="K21" s="30">
        <v>82</v>
      </c>
      <c r="L21" s="28">
        <v>6</v>
      </c>
      <c r="N21" s="5"/>
    </row>
    <row r="22" spans="1:14" ht="11.1" customHeight="1" thickBot="1">
      <c r="A22" s="126" t="s">
        <v>42</v>
      </c>
      <c r="B22" s="16">
        <f t="shared" si="0"/>
        <v>157</v>
      </c>
      <c r="C22" s="37">
        <v>0</v>
      </c>
      <c r="D22" s="37">
        <v>156</v>
      </c>
      <c r="E22" s="38">
        <v>1</v>
      </c>
      <c r="F22" s="15" t="str">
        <f>IF(B22='자동차등록현황1(2026년3월)'!H22,"","F")</f>
        <v/>
      </c>
      <c r="G22" s="126" t="s">
        <v>42</v>
      </c>
      <c r="H22" s="16">
        <f t="shared" si="1"/>
        <v>157</v>
      </c>
      <c r="I22" s="39">
        <v>106</v>
      </c>
      <c r="J22" s="39">
        <v>6</v>
      </c>
      <c r="K22" s="40">
        <v>44</v>
      </c>
      <c r="L22" s="28">
        <v>1</v>
      </c>
      <c r="N22" s="5"/>
    </row>
    <row r="23" spans="1:14" ht="11.1" customHeight="1" thickTop="1">
      <c r="A23" s="104" t="s">
        <v>13</v>
      </c>
      <c r="B23" s="108">
        <f>SUM(B24:B41)</f>
        <v>212388</v>
      </c>
      <c r="C23" s="106">
        <f>SUM(C24:C41)</f>
        <v>148</v>
      </c>
      <c r="D23" s="106">
        <f>SUM(D24:D41)</f>
        <v>203378</v>
      </c>
      <c r="E23" s="107">
        <f>SUM(E24:E41)</f>
        <v>8862</v>
      </c>
      <c r="F23" s="15" t="str">
        <f>IF(B23='자동차등록현황1(2026년3월)'!H23,"","F")</f>
        <v/>
      </c>
      <c r="G23" s="127" t="s">
        <v>13</v>
      </c>
      <c r="H23" s="108">
        <f>SUM(H24:H41)</f>
        <v>212388</v>
      </c>
      <c r="I23" s="106">
        <f>SUM(I24:I41)</f>
        <v>192294</v>
      </c>
      <c r="J23" s="106">
        <f>SUM(J24:J41)</f>
        <v>3961</v>
      </c>
      <c r="K23" s="106">
        <f>SUM(K24:K41)</f>
        <v>15211</v>
      </c>
      <c r="L23" s="107">
        <f>SUM(L24:L41)</f>
        <v>922</v>
      </c>
      <c r="N23" s="5"/>
    </row>
    <row r="24" spans="1:14" ht="11.1" customHeight="1">
      <c r="A24" s="125" t="s">
        <v>43</v>
      </c>
      <c r="B24" s="41">
        <f>SUM(C24:E24)</f>
        <v>16153</v>
      </c>
      <c r="C24" s="42">
        <v>79</v>
      </c>
      <c r="D24" s="42">
        <v>15513</v>
      </c>
      <c r="E24" s="43">
        <v>561</v>
      </c>
      <c r="F24" s="15" t="str">
        <f>IF(B24='자동차등록현황1(2026년3월)'!H24,"","F")</f>
        <v/>
      </c>
      <c r="G24" s="125" t="s">
        <v>43</v>
      </c>
      <c r="H24" s="41">
        <f>SUM(I24:L24)</f>
        <v>16153</v>
      </c>
      <c r="I24" s="44">
        <v>14295</v>
      </c>
      <c r="J24" s="44">
        <v>317</v>
      </c>
      <c r="K24" s="45">
        <v>1474</v>
      </c>
      <c r="L24" s="46">
        <v>67</v>
      </c>
      <c r="N24" s="5"/>
    </row>
    <row r="25" spans="1:14" ht="11.1" customHeight="1">
      <c r="A25" s="125" t="s">
        <v>44</v>
      </c>
      <c r="B25" s="41">
        <f t="shared" ref="B25:B41" si="2">SUM(C25:E25)</f>
        <v>31467</v>
      </c>
      <c r="C25" s="42">
        <v>2</v>
      </c>
      <c r="D25" s="27">
        <v>30829</v>
      </c>
      <c r="E25" s="28">
        <v>636</v>
      </c>
      <c r="F25" s="15" t="str">
        <f>IF(B25='자동차등록현황1(2026년3월)'!H25,"","F")</f>
        <v/>
      </c>
      <c r="G25" s="125" t="s">
        <v>44</v>
      </c>
      <c r="H25" s="41">
        <f t="shared" ref="H25:H41" si="3">SUM(I25:L25)</f>
        <v>31467</v>
      </c>
      <c r="I25" s="29">
        <v>29307</v>
      </c>
      <c r="J25" s="29">
        <v>368</v>
      </c>
      <c r="K25" s="30">
        <v>1704</v>
      </c>
      <c r="L25" s="31">
        <v>88</v>
      </c>
      <c r="N25" s="5"/>
    </row>
    <row r="26" spans="1:14" ht="11.1" customHeight="1">
      <c r="A26" s="125" t="s">
        <v>45</v>
      </c>
      <c r="B26" s="41">
        <f t="shared" si="2"/>
        <v>3270</v>
      </c>
      <c r="C26" s="42">
        <v>0</v>
      </c>
      <c r="D26" s="27">
        <v>2795</v>
      </c>
      <c r="E26" s="28">
        <v>475</v>
      </c>
      <c r="F26" s="15" t="str">
        <f>IF(B26='자동차등록현황1(2026년3월)'!H26,"","F")</f>
        <v/>
      </c>
      <c r="G26" s="125" t="s">
        <v>45</v>
      </c>
      <c r="H26" s="41">
        <f t="shared" si="3"/>
        <v>3270</v>
      </c>
      <c r="I26" s="29">
        <v>2440</v>
      </c>
      <c r="J26" s="29">
        <v>84</v>
      </c>
      <c r="K26" s="30">
        <v>700</v>
      </c>
      <c r="L26" s="31">
        <v>46</v>
      </c>
      <c r="N26" s="5"/>
    </row>
    <row r="27" spans="1:14" ht="11.1" customHeight="1">
      <c r="A27" s="126" t="s">
        <v>46</v>
      </c>
      <c r="B27" s="41">
        <f t="shared" si="2"/>
        <v>18516</v>
      </c>
      <c r="C27" s="42">
        <v>2</v>
      </c>
      <c r="D27" s="27">
        <v>17323</v>
      </c>
      <c r="E27" s="28">
        <v>1191</v>
      </c>
      <c r="F27" s="15" t="str">
        <f>IF(B27='자동차등록현황1(2026년3월)'!H27,"","F")</f>
        <v/>
      </c>
      <c r="G27" s="126" t="s">
        <v>46</v>
      </c>
      <c r="H27" s="41">
        <f t="shared" si="3"/>
        <v>18516</v>
      </c>
      <c r="I27" s="29">
        <v>16541</v>
      </c>
      <c r="J27" s="29">
        <v>352</v>
      </c>
      <c r="K27" s="30">
        <v>1457</v>
      </c>
      <c r="L27" s="31">
        <v>166</v>
      </c>
      <c r="N27" s="5"/>
    </row>
    <row r="28" spans="1:14" ht="11.1" customHeight="1">
      <c r="A28" s="125" t="s">
        <v>47</v>
      </c>
      <c r="B28" s="41">
        <f t="shared" si="2"/>
        <v>5518</v>
      </c>
      <c r="C28" s="42">
        <v>0</v>
      </c>
      <c r="D28" s="27">
        <v>5259</v>
      </c>
      <c r="E28" s="28">
        <v>259</v>
      </c>
      <c r="F28" s="15" t="str">
        <f>IF(B28='자동차등록현황1(2026년3월)'!H28,"","F")</f>
        <v/>
      </c>
      <c r="G28" s="125" t="s">
        <v>47</v>
      </c>
      <c r="H28" s="41">
        <f t="shared" si="3"/>
        <v>5518</v>
      </c>
      <c r="I28" s="27">
        <v>4803</v>
      </c>
      <c r="J28" s="27">
        <v>95</v>
      </c>
      <c r="K28" s="27">
        <v>599</v>
      </c>
      <c r="L28" s="28">
        <v>21</v>
      </c>
      <c r="N28" s="5"/>
    </row>
    <row r="29" spans="1:14" ht="11.1" customHeight="1">
      <c r="A29" s="125" t="s">
        <v>48</v>
      </c>
      <c r="B29" s="41">
        <f t="shared" si="2"/>
        <v>12976</v>
      </c>
      <c r="C29" s="27">
        <v>0</v>
      </c>
      <c r="D29" s="27">
        <v>12545</v>
      </c>
      <c r="E29" s="28">
        <v>431</v>
      </c>
      <c r="F29" s="15" t="str">
        <f>IF(B29='자동차등록현황1(2026년3월)'!H29,"","F")</f>
        <v/>
      </c>
      <c r="G29" s="125" t="s">
        <v>48</v>
      </c>
      <c r="H29" s="41">
        <f t="shared" si="3"/>
        <v>12976</v>
      </c>
      <c r="I29" s="27">
        <v>11622</v>
      </c>
      <c r="J29" s="27">
        <v>211</v>
      </c>
      <c r="K29" s="27">
        <v>1086</v>
      </c>
      <c r="L29" s="28">
        <v>57</v>
      </c>
      <c r="N29" s="5"/>
    </row>
    <row r="30" spans="1:14" ht="11.1" customHeight="1">
      <c r="A30" s="125" t="s">
        <v>49</v>
      </c>
      <c r="B30" s="41">
        <f t="shared" si="2"/>
        <v>2660</v>
      </c>
      <c r="C30" s="27">
        <v>0</v>
      </c>
      <c r="D30" s="27">
        <v>2495</v>
      </c>
      <c r="E30" s="28">
        <v>165</v>
      </c>
      <c r="F30" s="15" t="str">
        <f>IF(B30='자동차등록현황1(2026년3월)'!H30,"","F")</f>
        <v/>
      </c>
      <c r="G30" s="125" t="s">
        <v>49</v>
      </c>
      <c r="H30" s="41">
        <f t="shared" si="3"/>
        <v>2660</v>
      </c>
      <c r="I30" s="27">
        <v>2038</v>
      </c>
      <c r="J30" s="27">
        <v>126</v>
      </c>
      <c r="K30" s="27">
        <v>456</v>
      </c>
      <c r="L30" s="28">
        <v>40</v>
      </c>
      <c r="N30" s="5"/>
    </row>
    <row r="31" spans="1:14" ht="11.1" customHeight="1">
      <c r="A31" s="125" t="s">
        <v>50</v>
      </c>
      <c r="B31" s="41">
        <f t="shared" si="2"/>
        <v>8119</v>
      </c>
      <c r="C31" s="27">
        <v>0</v>
      </c>
      <c r="D31" s="32">
        <v>7930</v>
      </c>
      <c r="E31" s="33">
        <v>189</v>
      </c>
      <c r="F31" s="15" t="str">
        <f>IF(B31='자동차등록현황1(2026년3월)'!H31,"","F")</f>
        <v/>
      </c>
      <c r="G31" s="125" t="s">
        <v>50</v>
      </c>
      <c r="H31" s="41">
        <f t="shared" si="3"/>
        <v>8119</v>
      </c>
      <c r="I31" s="29">
        <v>7297</v>
      </c>
      <c r="J31" s="29">
        <v>154</v>
      </c>
      <c r="K31" s="30">
        <v>634</v>
      </c>
      <c r="L31" s="31">
        <v>34</v>
      </c>
      <c r="N31" s="5"/>
    </row>
    <row r="32" spans="1:14" ht="11.1" customHeight="1">
      <c r="A32" s="126" t="s">
        <v>51</v>
      </c>
      <c r="B32" s="41">
        <f t="shared" si="2"/>
        <v>3221</v>
      </c>
      <c r="C32" s="47">
        <v>0</v>
      </c>
      <c r="D32" s="27">
        <v>2882</v>
      </c>
      <c r="E32" s="28">
        <v>339</v>
      </c>
      <c r="F32" s="15" t="str">
        <f>IF(B32='자동차등록현황1(2026년3월)'!H32,"","F")</f>
        <v/>
      </c>
      <c r="G32" s="126" t="s">
        <v>51</v>
      </c>
      <c r="H32" s="41">
        <f t="shared" si="3"/>
        <v>3221</v>
      </c>
      <c r="I32" s="29">
        <v>2395</v>
      </c>
      <c r="J32" s="29">
        <v>247</v>
      </c>
      <c r="K32" s="30">
        <v>529</v>
      </c>
      <c r="L32" s="31">
        <v>50</v>
      </c>
      <c r="N32" s="5"/>
    </row>
    <row r="33" spans="1:14" ht="11.1" customHeight="1">
      <c r="A33" s="125" t="s">
        <v>52</v>
      </c>
      <c r="B33" s="41">
        <f t="shared" si="2"/>
        <v>1889</v>
      </c>
      <c r="C33" s="32">
        <v>0</v>
      </c>
      <c r="D33" s="32">
        <v>1771</v>
      </c>
      <c r="E33" s="33">
        <v>118</v>
      </c>
      <c r="F33" s="15" t="str">
        <f>IF(B33='자동차등록현황1(2026년3월)'!H33,"","F")</f>
        <v/>
      </c>
      <c r="G33" s="125" t="s">
        <v>52</v>
      </c>
      <c r="H33" s="41">
        <f t="shared" si="3"/>
        <v>1889</v>
      </c>
      <c r="I33" s="29">
        <v>1511</v>
      </c>
      <c r="J33" s="29">
        <v>80</v>
      </c>
      <c r="K33" s="30">
        <v>289</v>
      </c>
      <c r="L33" s="31">
        <v>9</v>
      </c>
      <c r="N33" s="5"/>
    </row>
    <row r="34" spans="1:14" ht="11.1" customHeight="1">
      <c r="A34" s="125" t="s">
        <v>53</v>
      </c>
      <c r="B34" s="41">
        <f t="shared" si="2"/>
        <v>9123</v>
      </c>
      <c r="C34" s="27">
        <v>0</v>
      </c>
      <c r="D34" s="27">
        <v>8731</v>
      </c>
      <c r="E34" s="28">
        <v>392</v>
      </c>
      <c r="F34" s="15" t="str">
        <f>IF(B34='자동차등록현황1(2026년3월)'!H34,"","F")</f>
        <v/>
      </c>
      <c r="G34" s="125" t="s">
        <v>53</v>
      </c>
      <c r="H34" s="41">
        <f t="shared" si="3"/>
        <v>9123</v>
      </c>
      <c r="I34" s="29">
        <v>8550</v>
      </c>
      <c r="J34" s="29">
        <v>175</v>
      </c>
      <c r="K34" s="30">
        <v>382</v>
      </c>
      <c r="L34" s="31">
        <v>16</v>
      </c>
      <c r="N34" s="5"/>
    </row>
    <row r="35" spans="1:14" ht="11.1" customHeight="1">
      <c r="A35" s="125" t="s">
        <v>54</v>
      </c>
      <c r="B35" s="41">
        <f t="shared" si="2"/>
        <v>10124</v>
      </c>
      <c r="C35" s="27">
        <v>6</v>
      </c>
      <c r="D35" s="27">
        <v>9739</v>
      </c>
      <c r="E35" s="28">
        <v>379</v>
      </c>
      <c r="F35" s="15" t="str">
        <f>IF(B35='자동차등록현황1(2026년3월)'!H35,"","F")</f>
        <v/>
      </c>
      <c r="G35" s="125" t="s">
        <v>54</v>
      </c>
      <c r="H35" s="41">
        <f t="shared" si="3"/>
        <v>10124</v>
      </c>
      <c r="I35" s="29">
        <v>9245</v>
      </c>
      <c r="J35" s="29">
        <v>139</v>
      </c>
      <c r="K35" s="30">
        <v>719</v>
      </c>
      <c r="L35" s="31">
        <v>21</v>
      </c>
      <c r="N35" s="5"/>
    </row>
    <row r="36" spans="1:14" ht="11.1" customHeight="1">
      <c r="A36" s="125" t="s">
        <v>55</v>
      </c>
      <c r="B36" s="41">
        <f t="shared" si="2"/>
        <v>7028</v>
      </c>
      <c r="C36" s="27">
        <v>16</v>
      </c>
      <c r="D36" s="27">
        <v>6789</v>
      </c>
      <c r="E36" s="28">
        <v>223</v>
      </c>
      <c r="F36" s="15" t="str">
        <f>IF(B36='자동차등록현황1(2026년3월)'!H36,"","F")</f>
        <v/>
      </c>
      <c r="G36" s="125" t="s">
        <v>55</v>
      </c>
      <c r="H36" s="41">
        <f t="shared" si="3"/>
        <v>7028</v>
      </c>
      <c r="I36" s="29">
        <v>6167</v>
      </c>
      <c r="J36" s="29">
        <v>216</v>
      </c>
      <c r="K36" s="30">
        <v>623</v>
      </c>
      <c r="L36" s="31">
        <v>22</v>
      </c>
      <c r="N36" s="5"/>
    </row>
    <row r="37" spans="1:14" ht="11.1" customHeight="1">
      <c r="A37" s="125" t="s">
        <v>56</v>
      </c>
      <c r="B37" s="41">
        <f t="shared" si="2"/>
        <v>16563</v>
      </c>
      <c r="C37" s="27">
        <v>1</v>
      </c>
      <c r="D37" s="27">
        <v>15346</v>
      </c>
      <c r="E37" s="28">
        <v>1216</v>
      </c>
      <c r="F37" s="15" t="str">
        <f>IF(B37='자동차등록현황1(2026년3월)'!H37,"","F")</f>
        <v/>
      </c>
      <c r="G37" s="125" t="s">
        <v>56</v>
      </c>
      <c r="H37" s="41">
        <f t="shared" si="3"/>
        <v>16563</v>
      </c>
      <c r="I37" s="29">
        <v>15653</v>
      </c>
      <c r="J37" s="29">
        <v>221</v>
      </c>
      <c r="K37" s="30">
        <v>657</v>
      </c>
      <c r="L37" s="31">
        <v>32</v>
      </c>
      <c r="N37" s="5"/>
    </row>
    <row r="38" spans="1:14" ht="11.1" customHeight="1">
      <c r="A38" s="125" t="s">
        <v>57</v>
      </c>
      <c r="B38" s="41">
        <f t="shared" si="2"/>
        <v>15999</v>
      </c>
      <c r="C38" s="27">
        <v>0</v>
      </c>
      <c r="D38" s="27">
        <v>15781</v>
      </c>
      <c r="E38" s="28">
        <v>218</v>
      </c>
      <c r="F38" s="15" t="str">
        <f>IF(B38='자동차등록현황1(2026년3월)'!H38,"","F")</f>
        <v/>
      </c>
      <c r="G38" s="125" t="s">
        <v>57</v>
      </c>
      <c r="H38" s="41">
        <f t="shared" si="3"/>
        <v>15999</v>
      </c>
      <c r="I38" s="29">
        <v>14930</v>
      </c>
      <c r="J38" s="29">
        <v>193</v>
      </c>
      <c r="K38" s="30">
        <v>827</v>
      </c>
      <c r="L38" s="31">
        <v>49</v>
      </c>
      <c r="N38" s="5"/>
    </row>
    <row r="39" spans="1:14" ht="11.1" customHeight="1">
      <c r="A39" s="125" t="s">
        <v>58</v>
      </c>
      <c r="B39" s="41">
        <f t="shared" si="2"/>
        <v>21358</v>
      </c>
      <c r="C39" s="27">
        <v>0</v>
      </c>
      <c r="D39" s="27">
        <v>20469</v>
      </c>
      <c r="E39" s="28">
        <v>889</v>
      </c>
      <c r="F39" s="15" t="str">
        <f>IF(B39='자동차등록현황1(2026년3월)'!H39,"","F")</f>
        <v/>
      </c>
      <c r="G39" s="125" t="s">
        <v>58</v>
      </c>
      <c r="H39" s="41">
        <f t="shared" si="3"/>
        <v>21358</v>
      </c>
      <c r="I39" s="29">
        <v>19733</v>
      </c>
      <c r="J39" s="29">
        <v>357</v>
      </c>
      <c r="K39" s="30">
        <v>1197</v>
      </c>
      <c r="L39" s="31">
        <v>71</v>
      </c>
      <c r="N39" s="5"/>
    </row>
    <row r="40" spans="1:14" ht="11.1" customHeight="1">
      <c r="A40" s="128" t="s">
        <v>59</v>
      </c>
      <c r="B40" s="41">
        <f t="shared" si="2"/>
        <v>11325</v>
      </c>
      <c r="C40" s="27">
        <v>1</v>
      </c>
      <c r="D40" s="27">
        <v>11015</v>
      </c>
      <c r="E40" s="28">
        <v>309</v>
      </c>
      <c r="F40" s="15" t="str">
        <f>IF(B40='자동차등록현황1(2026년3월)'!H40,"","F")</f>
        <v/>
      </c>
      <c r="G40" s="128" t="s">
        <v>59</v>
      </c>
      <c r="H40" s="41">
        <f t="shared" si="3"/>
        <v>11325</v>
      </c>
      <c r="I40" s="29">
        <v>9999</v>
      </c>
      <c r="J40" s="29">
        <v>230</v>
      </c>
      <c r="K40" s="30">
        <v>1067</v>
      </c>
      <c r="L40" s="31">
        <v>29</v>
      </c>
      <c r="N40" s="5"/>
    </row>
    <row r="41" spans="1:14" ht="11.1" customHeight="1" thickBot="1">
      <c r="A41" s="125" t="s">
        <v>60</v>
      </c>
      <c r="B41" s="41">
        <f t="shared" si="2"/>
        <v>17079</v>
      </c>
      <c r="C41" s="37">
        <v>41</v>
      </c>
      <c r="D41" s="37">
        <v>16166</v>
      </c>
      <c r="E41" s="48">
        <v>872</v>
      </c>
      <c r="F41" s="15" t="str">
        <f>IF(B41='자동차등록현황1(2026년3월)'!H41,"","F")</f>
        <v/>
      </c>
      <c r="G41" s="125" t="s">
        <v>60</v>
      </c>
      <c r="H41" s="41">
        <f t="shared" si="3"/>
        <v>17079</v>
      </c>
      <c r="I41" s="34">
        <v>15768</v>
      </c>
      <c r="J41" s="34">
        <v>396</v>
      </c>
      <c r="K41" s="35">
        <v>811</v>
      </c>
      <c r="L41" s="49">
        <v>104</v>
      </c>
      <c r="N41" s="5"/>
    </row>
    <row r="42" spans="1:14" ht="11.1" customHeight="1" thickTop="1">
      <c r="A42" s="104" t="s">
        <v>14</v>
      </c>
      <c r="B42" s="108">
        <f>SUM(B43:B49)</f>
        <v>153232</v>
      </c>
      <c r="C42" s="106">
        <f>SUM(C43:C49)</f>
        <v>61</v>
      </c>
      <c r="D42" s="106">
        <f>SUM(D43:D49)</f>
        <v>150800</v>
      </c>
      <c r="E42" s="107">
        <f>SUM(E43:E49)</f>
        <v>2371</v>
      </c>
      <c r="F42" s="15" t="str">
        <f>IF(B42='자동차등록현황1(2026년3월)'!H42,"","F")</f>
        <v/>
      </c>
      <c r="G42" s="127" t="s">
        <v>14</v>
      </c>
      <c r="H42" s="108">
        <f>SUM(H43:H49)</f>
        <v>153232</v>
      </c>
      <c r="I42" s="106">
        <f>SUM(I43:I49)</f>
        <v>145208</v>
      </c>
      <c r="J42" s="106">
        <f>SUM(J43:J49)</f>
        <v>1704</v>
      </c>
      <c r="K42" s="106">
        <f>SUM(K43:K49)</f>
        <v>6047</v>
      </c>
      <c r="L42" s="107">
        <f>SUM(L43:L49)</f>
        <v>273</v>
      </c>
    </row>
    <row r="43" spans="1:14" ht="11.1" customHeight="1">
      <c r="A43" s="129" t="s">
        <v>61</v>
      </c>
      <c r="B43" s="138">
        <f>SUM(C43:E43)</f>
        <v>28764</v>
      </c>
      <c r="C43" s="50">
        <v>23</v>
      </c>
      <c r="D43" s="50">
        <v>28235</v>
      </c>
      <c r="E43" s="51">
        <v>506</v>
      </c>
      <c r="F43" s="15" t="str">
        <f>IF(B43='자동차등록현황1(2026년3월)'!H43,"","F")</f>
        <v/>
      </c>
      <c r="G43" s="129" t="s">
        <v>61</v>
      </c>
      <c r="H43" s="138">
        <f>SUM(I43:L43)</f>
        <v>28764</v>
      </c>
      <c r="I43" s="52">
        <v>27306</v>
      </c>
      <c r="J43" s="53">
        <v>313</v>
      </c>
      <c r="K43" s="54">
        <v>1106</v>
      </c>
      <c r="L43" s="55">
        <v>39</v>
      </c>
    </row>
    <row r="44" spans="1:14" ht="11.1" customHeight="1">
      <c r="A44" s="130" t="s">
        <v>62</v>
      </c>
      <c r="B44" s="61">
        <f t="shared" ref="B44:B49" si="4">SUM(C44:E44)</f>
        <v>17519</v>
      </c>
      <c r="C44" s="56">
        <v>0</v>
      </c>
      <c r="D44" s="56">
        <v>17261</v>
      </c>
      <c r="E44" s="55">
        <v>258</v>
      </c>
      <c r="F44" s="15" t="str">
        <f>IF(B44='자동차등록현황1(2026년3월)'!H44,"","F")</f>
        <v/>
      </c>
      <c r="G44" s="130" t="s">
        <v>62</v>
      </c>
      <c r="H44" s="61">
        <f t="shared" ref="H44:H49" si="5">SUM(I44:L44)</f>
        <v>17519</v>
      </c>
      <c r="I44" s="57">
        <v>16753</v>
      </c>
      <c r="J44" s="58">
        <v>204</v>
      </c>
      <c r="K44" s="59">
        <v>523</v>
      </c>
      <c r="L44" s="60">
        <v>39</v>
      </c>
    </row>
    <row r="45" spans="1:14" ht="11.1" customHeight="1">
      <c r="A45" s="131" t="s">
        <v>63</v>
      </c>
      <c r="B45" s="61">
        <f t="shared" si="4"/>
        <v>28577</v>
      </c>
      <c r="C45" s="56">
        <v>36</v>
      </c>
      <c r="D45" s="56">
        <v>28051</v>
      </c>
      <c r="E45" s="55">
        <v>490</v>
      </c>
      <c r="F45" s="15" t="str">
        <f>IF(B45='자동차등록현황1(2026년3월)'!H45,"","F")</f>
        <v/>
      </c>
      <c r="G45" s="131" t="s">
        <v>63</v>
      </c>
      <c r="H45" s="61">
        <f t="shared" si="5"/>
        <v>28577</v>
      </c>
      <c r="I45" s="57">
        <v>27080</v>
      </c>
      <c r="J45" s="58">
        <v>346</v>
      </c>
      <c r="K45" s="59">
        <v>1092</v>
      </c>
      <c r="L45" s="60">
        <v>59</v>
      </c>
    </row>
    <row r="46" spans="1:14" ht="11.1" customHeight="1">
      <c r="A46" s="131" t="s">
        <v>64</v>
      </c>
      <c r="B46" s="61">
        <f t="shared" si="4"/>
        <v>20549</v>
      </c>
      <c r="C46" s="56">
        <v>1</v>
      </c>
      <c r="D46" s="56">
        <v>19774</v>
      </c>
      <c r="E46" s="55">
        <v>774</v>
      </c>
      <c r="F46" s="15" t="str">
        <f>IF(B46='자동차등록현황1(2026년3월)'!H46,"","F")</f>
        <v/>
      </c>
      <c r="G46" s="131" t="s">
        <v>64</v>
      </c>
      <c r="H46" s="61">
        <f t="shared" si="5"/>
        <v>20549</v>
      </c>
      <c r="I46" s="57">
        <v>18950</v>
      </c>
      <c r="J46" s="58">
        <v>182</v>
      </c>
      <c r="K46" s="59">
        <v>1378</v>
      </c>
      <c r="L46" s="60">
        <v>39</v>
      </c>
    </row>
    <row r="47" spans="1:14" ht="11.1" customHeight="1">
      <c r="A47" s="130" t="s">
        <v>65</v>
      </c>
      <c r="B47" s="61">
        <f t="shared" si="4"/>
        <v>2170</v>
      </c>
      <c r="C47" s="56">
        <v>0</v>
      </c>
      <c r="D47" s="56">
        <v>2165</v>
      </c>
      <c r="E47" s="55">
        <v>5</v>
      </c>
      <c r="F47" s="15" t="str">
        <f>IF(B47='자동차등록현황1(2026년3월)'!H47,"","F")</f>
        <v/>
      </c>
      <c r="G47" s="130" t="s">
        <v>65</v>
      </c>
      <c r="H47" s="61">
        <f t="shared" si="5"/>
        <v>2170</v>
      </c>
      <c r="I47" s="57">
        <v>1943</v>
      </c>
      <c r="J47" s="58">
        <v>54</v>
      </c>
      <c r="K47" s="59">
        <v>161</v>
      </c>
      <c r="L47" s="60">
        <v>12</v>
      </c>
    </row>
    <row r="48" spans="1:14" ht="11.1" customHeight="1">
      <c r="A48" s="131" t="s">
        <v>66</v>
      </c>
      <c r="B48" s="61">
        <f t="shared" si="4"/>
        <v>32613</v>
      </c>
      <c r="C48" s="56">
        <v>1</v>
      </c>
      <c r="D48" s="56">
        <v>32335</v>
      </c>
      <c r="E48" s="55">
        <v>277</v>
      </c>
      <c r="F48" s="15" t="str">
        <f>IF(B48='자동차등록현황1(2026년3월)'!H48,"","F")</f>
        <v/>
      </c>
      <c r="G48" s="131" t="s">
        <v>66</v>
      </c>
      <c r="H48" s="61">
        <f t="shared" si="5"/>
        <v>32613</v>
      </c>
      <c r="I48" s="57">
        <v>30991</v>
      </c>
      <c r="J48" s="58">
        <v>389</v>
      </c>
      <c r="K48" s="59">
        <v>1183</v>
      </c>
      <c r="L48" s="60">
        <v>50</v>
      </c>
    </row>
    <row r="49" spans="1:14" ht="11.1" customHeight="1" thickBot="1">
      <c r="A49" s="132" t="s">
        <v>67</v>
      </c>
      <c r="B49" s="139">
        <f t="shared" si="4"/>
        <v>23040</v>
      </c>
      <c r="C49" s="62">
        <v>0</v>
      </c>
      <c r="D49" s="62">
        <v>22979</v>
      </c>
      <c r="E49" s="63">
        <v>61</v>
      </c>
      <c r="F49" s="15" t="str">
        <f>IF(B49='자동차등록현황1(2026년3월)'!H49,"","F")</f>
        <v/>
      </c>
      <c r="G49" s="132" t="s">
        <v>67</v>
      </c>
      <c r="H49" s="139">
        <f t="shared" si="5"/>
        <v>23040</v>
      </c>
      <c r="I49" s="64">
        <v>22185</v>
      </c>
      <c r="J49" s="65">
        <v>216</v>
      </c>
      <c r="K49" s="66">
        <v>604</v>
      </c>
      <c r="L49" s="67">
        <v>35</v>
      </c>
      <c r="N49" s="6"/>
    </row>
    <row r="50" spans="1:14" ht="12" customHeight="1">
      <c r="A50" s="167"/>
      <c r="B50" s="167"/>
    </row>
    <row r="54" spans="1:14" ht="12" customHeight="1">
      <c r="H54" s="3"/>
      <c r="I54" s="3"/>
      <c r="J54" s="3"/>
      <c r="K54" s="3"/>
      <c r="L54" s="3"/>
      <c r="M54" s="3"/>
    </row>
    <row r="55" spans="1:14" ht="12" customHeight="1">
      <c r="H55" s="168"/>
      <c r="I55" s="168"/>
      <c r="J55" s="168"/>
      <c r="K55" s="168"/>
      <c r="L55" s="168"/>
      <c r="M55" s="168"/>
    </row>
    <row r="56" spans="1:14" ht="12" customHeight="1">
      <c r="H56" s="3"/>
      <c r="I56" s="3"/>
      <c r="J56" s="3"/>
      <c r="K56" s="3"/>
      <c r="L56" s="3"/>
      <c r="M56" s="3"/>
    </row>
  </sheetData>
  <mergeCells count="7">
    <mergeCell ref="A1:L1"/>
    <mergeCell ref="A2:E2"/>
    <mergeCell ref="G2:L2"/>
    <mergeCell ref="A50:B50"/>
    <mergeCell ref="H55:I55"/>
    <mergeCell ref="J55:K55"/>
    <mergeCell ref="L55:M55"/>
  </mergeCells>
  <phoneticPr fontId="2" type="noConversion"/>
  <printOptions horizontalCentered="1"/>
  <pageMargins left="0.59055118110236227" right="0.59055118110236227" top="0.15748031496062992" bottom="0.15748031496062992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zoomScale="85" zoomScaleNormal="85" workbookViewId="0">
      <selection activeCell="E23" sqref="E23"/>
    </sheetView>
  </sheetViews>
  <sheetFormatPr defaultRowHeight="13.5"/>
  <cols>
    <col min="1" max="1" width="10.77734375" customWidth="1"/>
    <col min="2" max="2" width="10.109375" customWidth="1"/>
    <col min="3" max="17" width="8.77734375" customWidth="1"/>
    <col min="18" max="18" width="13.88671875" customWidth="1"/>
  </cols>
  <sheetData>
    <row r="1" spans="1:18" s="10" customFormat="1" ht="42" customHeight="1">
      <c r="A1" s="169" t="s">
        <v>82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</row>
    <row r="2" spans="1:18" s="9" customFormat="1" ht="24.95" customHeight="1" thickBot="1">
      <c r="A2" s="170"/>
      <c r="B2" s="170"/>
      <c r="C2" s="170"/>
      <c r="D2" s="71"/>
      <c r="E2" s="71"/>
      <c r="F2" s="71"/>
      <c r="G2" s="137"/>
      <c r="H2" s="71"/>
      <c r="I2" s="72"/>
      <c r="J2" s="137"/>
      <c r="K2" s="71"/>
      <c r="L2" s="171"/>
      <c r="M2" s="171"/>
      <c r="N2" s="73"/>
      <c r="O2" s="73"/>
      <c r="P2" s="172" t="s">
        <v>9</v>
      </c>
      <c r="Q2" s="172"/>
    </row>
    <row r="3" spans="1:18" s="9" customFormat="1" ht="20.100000000000001" customHeight="1">
      <c r="A3" s="173" t="s">
        <v>5</v>
      </c>
      <c r="B3" s="175" t="s">
        <v>0</v>
      </c>
      <c r="C3" s="177" t="s">
        <v>21</v>
      </c>
      <c r="D3" s="178"/>
      <c r="E3" s="178"/>
      <c r="F3" s="178"/>
      <c r="G3" s="179"/>
      <c r="H3" s="177" t="s">
        <v>22</v>
      </c>
      <c r="I3" s="178"/>
      <c r="J3" s="178"/>
      <c r="K3" s="178"/>
      <c r="L3" s="179"/>
      <c r="M3" s="178" t="s">
        <v>23</v>
      </c>
      <c r="N3" s="178"/>
      <c r="O3" s="178"/>
      <c r="P3" s="178"/>
      <c r="Q3" s="180"/>
    </row>
    <row r="4" spans="1:18" s="9" customFormat="1" ht="20.100000000000001" customHeight="1" thickBot="1">
      <c r="A4" s="174"/>
      <c r="B4" s="176"/>
      <c r="C4" s="74" t="s">
        <v>10</v>
      </c>
      <c r="D4" s="75" t="s">
        <v>15</v>
      </c>
      <c r="E4" s="76" t="s">
        <v>16</v>
      </c>
      <c r="F4" s="76" t="s">
        <v>17</v>
      </c>
      <c r="G4" s="77" t="s">
        <v>18</v>
      </c>
      <c r="H4" s="74" t="s">
        <v>19</v>
      </c>
      <c r="I4" s="75" t="s">
        <v>15</v>
      </c>
      <c r="J4" s="76" t="s">
        <v>16</v>
      </c>
      <c r="K4" s="76" t="s">
        <v>17</v>
      </c>
      <c r="L4" s="77" t="s">
        <v>18</v>
      </c>
      <c r="M4" s="74" t="s">
        <v>19</v>
      </c>
      <c r="N4" s="75" t="s">
        <v>15</v>
      </c>
      <c r="O4" s="76" t="s">
        <v>16</v>
      </c>
      <c r="P4" s="76" t="s">
        <v>17</v>
      </c>
      <c r="Q4" s="78" t="s">
        <v>18</v>
      </c>
    </row>
    <row r="5" spans="1:18" s="9" customFormat="1" ht="30" customHeight="1" thickTop="1">
      <c r="A5" s="79" t="s">
        <v>11</v>
      </c>
      <c r="B5" s="80">
        <f t="shared" ref="B5:Q5" si="0">SUM(B6:B8)</f>
        <v>532611</v>
      </c>
      <c r="C5" s="144">
        <f t="shared" si="0"/>
        <v>1058</v>
      </c>
      <c r="D5" s="145">
        <f t="shared" si="0"/>
        <v>504</v>
      </c>
      <c r="E5" s="146">
        <f t="shared" si="0"/>
        <v>214</v>
      </c>
      <c r="F5" s="146">
        <f t="shared" si="0"/>
        <v>306</v>
      </c>
      <c r="G5" s="147">
        <f t="shared" si="0"/>
        <v>34</v>
      </c>
      <c r="H5" s="81">
        <f t="shared" si="0"/>
        <v>511674</v>
      </c>
      <c r="I5" s="145">
        <f t="shared" si="0"/>
        <v>463998</v>
      </c>
      <c r="J5" s="145">
        <f t="shared" si="0"/>
        <v>8198</v>
      </c>
      <c r="K5" s="145">
        <f t="shared" si="0"/>
        <v>37965</v>
      </c>
      <c r="L5" s="147">
        <f t="shared" si="0"/>
        <v>1513</v>
      </c>
      <c r="M5" s="144">
        <f t="shared" si="0"/>
        <v>19879</v>
      </c>
      <c r="N5" s="145">
        <f t="shared" si="0"/>
        <v>6548</v>
      </c>
      <c r="O5" s="145">
        <f t="shared" si="0"/>
        <v>2548</v>
      </c>
      <c r="P5" s="145">
        <f t="shared" si="0"/>
        <v>9878</v>
      </c>
      <c r="Q5" s="153">
        <f t="shared" si="0"/>
        <v>905</v>
      </c>
    </row>
    <row r="6" spans="1:18" s="9" customFormat="1" ht="30" customHeight="1">
      <c r="A6" s="112" t="s">
        <v>12</v>
      </c>
      <c r="B6" s="113">
        <f>C6+H6+M6</f>
        <v>166991</v>
      </c>
      <c r="C6" s="143">
        <f>SUM(D6:G6)</f>
        <v>849</v>
      </c>
      <c r="D6" s="148">
        <v>431</v>
      </c>
      <c r="E6" s="148">
        <v>159</v>
      </c>
      <c r="F6" s="148">
        <v>239</v>
      </c>
      <c r="G6" s="148">
        <v>20</v>
      </c>
      <c r="H6" s="114">
        <f>SUM(I6:L6)</f>
        <v>157496</v>
      </c>
      <c r="I6" s="148">
        <v>131369</v>
      </c>
      <c r="J6" s="148">
        <v>3549</v>
      </c>
      <c r="K6" s="148">
        <v>21805</v>
      </c>
      <c r="L6" s="149">
        <v>773</v>
      </c>
      <c r="M6" s="143">
        <f>SUM(N6:Q6)</f>
        <v>8646</v>
      </c>
      <c r="N6" s="148">
        <v>1748</v>
      </c>
      <c r="O6" s="148">
        <v>1587</v>
      </c>
      <c r="P6" s="148">
        <v>4847</v>
      </c>
      <c r="Q6" s="154">
        <v>464</v>
      </c>
      <c r="R6" s="12">
        <f>B6-'자동차등록현황1(2026년3월)'!B5</f>
        <v>0</v>
      </c>
    </row>
    <row r="7" spans="1:18" s="9" customFormat="1" ht="30" customHeight="1">
      <c r="A7" s="112" t="s">
        <v>13</v>
      </c>
      <c r="B7" s="113">
        <f t="shared" ref="B7:B8" si="1">C7+H7+M7</f>
        <v>212388</v>
      </c>
      <c r="C7" s="143">
        <f t="shared" ref="C7:C8" si="2">SUM(D7:G7)</f>
        <v>148</v>
      </c>
      <c r="D7" s="148">
        <v>48</v>
      </c>
      <c r="E7" s="148">
        <v>40</v>
      </c>
      <c r="F7" s="148">
        <v>46</v>
      </c>
      <c r="G7" s="149">
        <v>14</v>
      </c>
      <c r="H7" s="114">
        <f t="shared" ref="H7:H8" si="3">SUM(I7:L7)</f>
        <v>203378</v>
      </c>
      <c r="I7" s="148">
        <v>188321</v>
      </c>
      <c r="J7" s="148">
        <v>3028</v>
      </c>
      <c r="K7" s="148">
        <v>11511</v>
      </c>
      <c r="L7" s="149">
        <v>518</v>
      </c>
      <c r="M7" s="143">
        <f t="shared" ref="M7:M8" si="4">SUM(N7:Q7)</f>
        <v>8862</v>
      </c>
      <c r="N7" s="148">
        <v>3925</v>
      </c>
      <c r="O7" s="148">
        <v>893</v>
      </c>
      <c r="P7" s="148">
        <v>3654</v>
      </c>
      <c r="Q7" s="154">
        <v>390</v>
      </c>
      <c r="R7" s="12">
        <f>B7-'자동차등록현황1(2026년3월)'!B23</f>
        <v>0</v>
      </c>
    </row>
    <row r="8" spans="1:18" s="9" customFormat="1" ht="30" customHeight="1" thickBot="1">
      <c r="A8" s="115" t="s">
        <v>14</v>
      </c>
      <c r="B8" s="116">
        <f t="shared" si="1"/>
        <v>153232</v>
      </c>
      <c r="C8" s="150">
        <f t="shared" si="2"/>
        <v>61</v>
      </c>
      <c r="D8" s="151">
        <v>25</v>
      </c>
      <c r="E8" s="151">
        <v>15</v>
      </c>
      <c r="F8" s="151">
        <v>21</v>
      </c>
      <c r="G8" s="152">
        <v>0</v>
      </c>
      <c r="H8" s="116">
        <f t="shared" si="3"/>
        <v>150800</v>
      </c>
      <c r="I8" s="151">
        <v>144308</v>
      </c>
      <c r="J8" s="151">
        <v>1621</v>
      </c>
      <c r="K8" s="151">
        <v>4649</v>
      </c>
      <c r="L8" s="152">
        <v>222</v>
      </c>
      <c r="M8" s="150">
        <f t="shared" si="4"/>
        <v>2371</v>
      </c>
      <c r="N8" s="151">
        <v>875</v>
      </c>
      <c r="O8" s="151">
        <v>68</v>
      </c>
      <c r="P8" s="151">
        <v>1377</v>
      </c>
      <c r="Q8" s="155">
        <v>51</v>
      </c>
      <c r="R8" s="12">
        <f>B8-'자동차등록현황1(2026년3월)'!B42</f>
        <v>0</v>
      </c>
    </row>
    <row r="9" spans="1:18" ht="20.100000000000001" customHeight="1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</row>
    <row r="10" spans="1:18" ht="20.100000000000001" customHeight="1">
      <c r="A10" s="82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</row>
    <row r="11" spans="1:18" ht="20.100000000000001" customHeight="1">
      <c r="A11" s="82"/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</row>
    <row r="12" spans="1:18" ht="42" customHeight="1">
      <c r="A12" s="169" t="s">
        <v>79</v>
      </c>
      <c r="B12" s="169"/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169"/>
    </row>
    <row r="13" spans="1:18" ht="20.100000000000001" customHeight="1" thickBot="1">
      <c r="A13" s="170"/>
      <c r="B13" s="170"/>
      <c r="C13" s="170"/>
      <c r="D13" s="71"/>
      <c r="E13" s="71"/>
      <c r="F13" s="71"/>
      <c r="G13" s="137"/>
      <c r="H13" s="71"/>
      <c r="I13" s="72"/>
      <c r="J13" s="137"/>
      <c r="K13" s="71"/>
      <c r="L13" s="171"/>
      <c r="M13" s="171"/>
      <c r="N13" s="73"/>
      <c r="O13" s="73"/>
      <c r="P13" s="172" t="s">
        <v>9</v>
      </c>
      <c r="Q13" s="172"/>
    </row>
    <row r="14" spans="1:18" ht="20.100000000000001" customHeight="1">
      <c r="A14" s="173" t="s">
        <v>5</v>
      </c>
      <c r="B14" s="175" t="s">
        <v>0</v>
      </c>
      <c r="C14" s="177" t="s">
        <v>12</v>
      </c>
      <c r="D14" s="178"/>
      <c r="E14" s="178"/>
      <c r="F14" s="178"/>
      <c r="G14" s="179"/>
      <c r="H14" s="177" t="s">
        <v>13</v>
      </c>
      <c r="I14" s="178"/>
      <c r="J14" s="178"/>
      <c r="K14" s="178"/>
      <c r="L14" s="179"/>
      <c r="M14" s="178" t="s">
        <v>14</v>
      </c>
      <c r="N14" s="178"/>
      <c r="O14" s="178"/>
      <c r="P14" s="178"/>
      <c r="Q14" s="180"/>
    </row>
    <row r="15" spans="1:18" ht="20.100000000000001" customHeight="1" thickBot="1">
      <c r="A15" s="174"/>
      <c r="B15" s="176"/>
      <c r="C15" s="74" t="s">
        <v>10</v>
      </c>
      <c r="D15" s="75" t="s">
        <v>15</v>
      </c>
      <c r="E15" s="76" t="s">
        <v>16</v>
      </c>
      <c r="F15" s="76" t="s">
        <v>17</v>
      </c>
      <c r="G15" s="77" t="s">
        <v>18</v>
      </c>
      <c r="H15" s="74" t="s">
        <v>19</v>
      </c>
      <c r="I15" s="75" t="s">
        <v>15</v>
      </c>
      <c r="J15" s="76" t="s">
        <v>16</v>
      </c>
      <c r="K15" s="76" t="s">
        <v>17</v>
      </c>
      <c r="L15" s="77" t="s">
        <v>18</v>
      </c>
      <c r="M15" s="74" t="s">
        <v>19</v>
      </c>
      <c r="N15" s="75" t="s">
        <v>15</v>
      </c>
      <c r="O15" s="76" t="s">
        <v>16</v>
      </c>
      <c r="P15" s="76" t="s">
        <v>17</v>
      </c>
      <c r="Q15" s="78" t="s">
        <v>18</v>
      </c>
    </row>
    <row r="16" spans="1:18" ht="30" customHeight="1" thickTop="1">
      <c r="A16" s="79" t="s">
        <v>78</v>
      </c>
      <c r="B16" s="156">
        <f t="shared" ref="B16:Q16" si="5">SUM(B17,B18,B19)</f>
        <v>84675</v>
      </c>
      <c r="C16" s="144">
        <f t="shared" si="5"/>
        <v>20956</v>
      </c>
      <c r="D16" s="145">
        <f t="shared" si="5"/>
        <v>19540</v>
      </c>
      <c r="E16" s="146">
        <f t="shared" si="5"/>
        <v>317</v>
      </c>
      <c r="F16" s="146">
        <f t="shared" si="5"/>
        <v>1087</v>
      </c>
      <c r="G16" s="147">
        <f t="shared" si="5"/>
        <v>12</v>
      </c>
      <c r="H16" s="144">
        <f t="shared" si="5"/>
        <v>34947</v>
      </c>
      <c r="I16" s="145">
        <f t="shared" si="5"/>
        <v>34082</v>
      </c>
      <c r="J16" s="145">
        <f t="shared" si="5"/>
        <v>70</v>
      </c>
      <c r="K16" s="145">
        <f t="shared" si="5"/>
        <v>790</v>
      </c>
      <c r="L16" s="147">
        <f t="shared" si="5"/>
        <v>5</v>
      </c>
      <c r="M16" s="144">
        <f t="shared" si="5"/>
        <v>28772</v>
      </c>
      <c r="N16" s="145">
        <f t="shared" si="5"/>
        <v>28446</v>
      </c>
      <c r="O16" s="145">
        <f t="shared" si="5"/>
        <v>21</v>
      </c>
      <c r="P16" s="145">
        <f t="shared" si="5"/>
        <v>300</v>
      </c>
      <c r="Q16" s="153">
        <f t="shared" si="5"/>
        <v>5</v>
      </c>
    </row>
    <row r="17" spans="1:20" ht="30" customHeight="1">
      <c r="A17" s="112" t="s">
        <v>75</v>
      </c>
      <c r="B17" s="142">
        <f>C17+H17+M17</f>
        <v>773</v>
      </c>
      <c r="C17" s="143">
        <f>SUM(D17:G17)</f>
        <v>240</v>
      </c>
      <c r="D17" s="148">
        <v>231</v>
      </c>
      <c r="E17" s="148">
        <v>9</v>
      </c>
      <c r="F17" s="148">
        <v>0</v>
      </c>
      <c r="G17" s="148">
        <v>0</v>
      </c>
      <c r="H17" s="143">
        <f>SUM(I17:L17)</f>
        <v>350</v>
      </c>
      <c r="I17" s="148">
        <v>350</v>
      </c>
      <c r="J17" s="148">
        <v>0</v>
      </c>
      <c r="K17" s="148">
        <v>0</v>
      </c>
      <c r="L17" s="149">
        <v>0</v>
      </c>
      <c r="M17" s="143">
        <f>SUM(N17:Q17)</f>
        <v>183</v>
      </c>
      <c r="N17" s="148">
        <v>183</v>
      </c>
      <c r="O17" s="148">
        <v>0</v>
      </c>
      <c r="P17" s="148">
        <v>0</v>
      </c>
      <c r="Q17" s="154">
        <v>0</v>
      </c>
    </row>
    <row r="18" spans="1:20" ht="30" customHeight="1">
      <c r="A18" s="112" t="s">
        <v>76</v>
      </c>
      <c r="B18" s="142">
        <f t="shared" ref="B18:B19" si="6">C18+H18+M18</f>
        <v>21649</v>
      </c>
      <c r="C18" s="143">
        <f t="shared" ref="C18:C19" si="7">SUM(D18:G18)</f>
        <v>5991</v>
      </c>
      <c r="D18" s="148">
        <v>4658</v>
      </c>
      <c r="E18" s="148">
        <v>277</v>
      </c>
      <c r="F18" s="148">
        <v>1044</v>
      </c>
      <c r="G18" s="149">
        <v>12</v>
      </c>
      <c r="H18" s="143">
        <f t="shared" ref="H18:H19" si="8">SUM(I18:L18)</f>
        <v>9118</v>
      </c>
      <c r="I18" s="148">
        <v>8340</v>
      </c>
      <c r="J18" s="148">
        <v>33</v>
      </c>
      <c r="K18" s="148">
        <v>741</v>
      </c>
      <c r="L18" s="149">
        <v>4</v>
      </c>
      <c r="M18" s="143">
        <f t="shared" ref="M18:M19" si="9">SUM(N18:Q18)</f>
        <v>6540</v>
      </c>
      <c r="N18" s="148">
        <v>6272</v>
      </c>
      <c r="O18" s="148">
        <v>3</v>
      </c>
      <c r="P18" s="148">
        <v>263</v>
      </c>
      <c r="Q18" s="154">
        <v>2</v>
      </c>
    </row>
    <row r="19" spans="1:20" ht="30" customHeight="1" thickBot="1">
      <c r="A19" s="115" t="s">
        <v>77</v>
      </c>
      <c r="B19" s="150">
        <f t="shared" si="6"/>
        <v>62253</v>
      </c>
      <c r="C19" s="150">
        <f t="shared" si="7"/>
        <v>14725</v>
      </c>
      <c r="D19" s="151">
        <v>14651</v>
      </c>
      <c r="E19" s="151">
        <v>31</v>
      </c>
      <c r="F19" s="151">
        <v>43</v>
      </c>
      <c r="G19" s="152">
        <v>0</v>
      </c>
      <c r="H19" s="150">
        <f t="shared" si="8"/>
        <v>25479</v>
      </c>
      <c r="I19" s="151">
        <v>25392</v>
      </c>
      <c r="J19" s="151">
        <v>37</v>
      </c>
      <c r="K19" s="151">
        <v>49</v>
      </c>
      <c r="L19" s="152">
        <v>1</v>
      </c>
      <c r="M19" s="150">
        <f t="shared" si="9"/>
        <v>22049</v>
      </c>
      <c r="N19" s="151">
        <v>21991</v>
      </c>
      <c r="O19" s="151">
        <v>18</v>
      </c>
      <c r="P19" s="151">
        <v>37</v>
      </c>
      <c r="Q19" s="155">
        <v>3</v>
      </c>
      <c r="T19" t="s">
        <v>81</v>
      </c>
    </row>
    <row r="20" spans="1:20" ht="30" customHeight="1">
      <c r="A20" s="9"/>
      <c r="B20" s="9"/>
      <c r="C20" s="9"/>
      <c r="D20" s="9"/>
      <c r="E20" s="11"/>
    </row>
    <row r="21" spans="1:20" ht="30" customHeight="1">
      <c r="A21" s="9"/>
      <c r="B21" s="9"/>
      <c r="C21" s="9"/>
      <c r="D21" s="9"/>
    </row>
    <row r="22" spans="1:20" ht="30" customHeight="1">
      <c r="A22" s="9"/>
      <c r="B22" s="9"/>
      <c r="C22" s="9"/>
      <c r="D22" s="9"/>
      <c r="I22" s="135"/>
      <c r="J22" s="135"/>
      <c r="N22" s="135"/>
    </row>
    <row r="23" spans="1:20" ht="17.25">
      <c r="I23" s="135"/>
      <c r="N23" s="135"/>
    </row>
    <row r="24" spans="1:20" ht="17.25">
      <c r="I24" s="135"/>
      <c r="N24" s="135"/>
    </row>
    <row r="25" spans="1:20" ht="17.25">
      <c r="I25" s="135"/>
      <c r="N25" s="135"/>
    </row>
    <row r="26" spans="1:20" ht="17.25">
      <c r="I26" s="135"/>
      <c r="N26" s="135"/>
    </row>
  </sheetData>
  <mergeCells count="18">
    <mergeCell ref="A12:Q12"/>
    <mergeCell ref="A13:C13"/>
    <mergeCell ref="L13:M13"/>
    <mergeCell ref="P13:Q13"/>
    <mergeCell ref="A14:A15"/>
    <mergeCell ref="B14:B15"/>
    <mergeCell ref="C14:G14"/>
    <mergeCell ref="H14:L14"/>
    <mergeCell ref="M14:Q14"/>
    <mergeCell ref="A1:Q1"/>
    <mergeCell ref="A2:C2"/>
    <mergeCell ref="L2:M2"/>
    <mergeCell ref="P2:Q2"/>
    <mergeCell ref="A3:A4"/>
    <mergeCell ref="B3:B4"/>
    <mergeCell ref="C3:G3"/>
    <mergeCell ref="H3:L3"/>
    <mergeCell ref="M3:Q3"/>
  </mergeCells>
  <phoneticPr fontId="2" type="noConversion"/>
  <pageMargins left="0.25" right="0.25" top="0.75" bottom="0.75" header="0.3" footer="0.3"/>
  <pageSetup paperSize="9" scale="1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E17" sqref="E17"/>
    </sheetView>
  </sheetViews>
  <sheetFormatPr defaultRowHeight="13.5"/>
  <cols>
    <col min="10" max="10" width="9.6640625" bestFit="1" customWidth="1"/>
  </cols>
  <sheetData>
    <row r="1" spans="1:10" ht="34.5" customHeight="1">
      <c r="A1" s="181" t="s">
        <v>80</v>
      </c>
      <c r="B1" s="181"/>
      <c r="C1" s="181"/>
      <c r="D1" s="181"/>
      <c r="E1" s="181"/>
      <c r="F1" s="181"/>
      <c r="G1" s="181"/>
      <c r="H1" s="181"/>
      <c r="I1" s="181"/>
      <c r="J1" s="181"/>
    </row>
    <row r="2" spans="1:10" ht="17.25">
      <c r="A2" s="182"/>
      <c r="B2" s="182"/>
      <c r="C2" s="91"/>
      <c r="D2" s="91"/>
      <c r="E2" s="91"/>
      <c r="F2" s="91"/>
      <c r="G2" s="140"/>
      <c r="H2" s="91"/>
      <c r="I2" s="183" t="s">
        <v>9</v>
      </c>
      <c r="J2" s="183"/>
    </row>
    <row r="3" spans="1:10" ht="20.100000000000001" customHeight="1">
      <c r="A3" s="83" t="s">
        <v>68</v>
      </c>
      <c r="B3" s="84" t="s">
        <v>69</v>
      </c>
      <c r="C3" s="85" t="s">
        <v>83</v>
      </c>
      <c r="D3" s="85" t="s">
        <v>72</v>
      </c>
      <c r="E3" s="85" t="s">
        <v>73</v>
      </c>
      <c r="F3" s="85" t="s">
        <v>24</v>
      </c>
      <c r="G3" s="85" t="s">
        <v>25</v>
      </c>
      <c r="H3" s="85" t="s">
        <v>26</v>
      </c>
      <c r="I3" s="85" t="s">
        <v>74</v>
      </c>
      <c r="J3" s="86" t="s">
        <v>70</v>
      </c>
    </row>
    <row r="4" spans="1:10" ht="30" customHeight="1" thickBot="1">
      <c r="A4" s="87" t="s">
        <v>84</v>
      </c>
      <c r="B4" s="88">
        <v>9264</v>
      </c>
      <c r="C4" s="89">
        <v>22</v>
      </c>
      <c r="D4" s="89">
        <v>1909</v>
      </c>
      <c r="E4" s="89">
        <v>427</v>
      </c>
      <c r="F4" s="89">
        <v>4183</v>
      </c>
      <c r="G4" s="89">
        <v>770</v>
      </c>
      <c r="H4" s="89">
        <v>656</v>
      </c>
      <c r="I4" s="89">
        <v>64</v>
      </c>
      <c r="J4" s="90">
        <v>1233</v>
      </c>
    </row>
    <row r="5" spans="1:10" ht="18" thickBot="1">
      <c r="A5" s="141"/>
      <c r="B5" s="141"/>
      <c r="C5" s="141"/>
      <c r="D5" s="141"/>
      <c r="E5" s="141"/>
      <c r="F5" s="141"/>
      <c r="G5" s="91"/>
      <c r="H5" s="92"/>
      <c r="I5" s="92"/>
      <c r="J5" s="91"/>
    </row>
    <row r="6" spans="1:10" ht="20.100000000000001" customHeight="1">
      <c r="A6" s="136" t="s">
        <v>85</v>
      </c>
      <c r="B6" s="158"/>
      <c r="C6" s="158"/>
      <c r="D6" s="159"/>
      <c r="E6" s="73"/>
      <c r="F6" s="93"/>
      <c r="G6" s="93"/>
      <c r="H6" s="73"/>
      <c r="I6" s="93"/>
      <c r="J6" s="93"/>
    </row>
    <row r="7" spans="1:10" ht="20.100000000000001" customHeight="1">
      <c r="A7" s="94" t="s">
        <v>86</v>
      </c>
      <c r="B7" s="95" t="s">
        <v>87</v>
      </c>
      <c r="C7" s="95" t="s">
        <v>88</v>
      </c>
      <c r="D7" s="96" t="s">
        <v>89</v>
      </c>
      <c r="E7" s="73"/>
      <c r="F7" s="73"/>
      <c r="G7" s="73"/>
      <c r="H7" s="73"/>
      <c r="I7" s="93"/>
      <c r="J7" s="73"/>
    </row>
    <row r="8" spans="1:10" ht="30" customHeight="1">
      <c r="A8" s="97">
        <f>SUM(B8:D8)</f>
        <v>9264</v>
      </c>
      <c r="B8" s="98">
        <f>SUM(B9:B11)</f>
        <v>41</v>
      </c>
      <c r="C8" s="98">
        <f t="shared" ref="C8:D8" si="0">SUM(C9:C11)</f>
        <v>3111</v>
      </c>
      <c r="D8" s="157">
        <f t="shared" si="0"/>
        <v>6112</v>
      </c>
      <c r="E8" s="73"/>
      <c r="F8" s="73"/>
      <c r="G8" s="99"/>
      <c r="H8" s="93"/>
      <c r="I8" s="93"/>
      <c r="J8" s="73"/>
    </row>
    <row r="9" spans="1:10" ht="30" customHeight="1">
      <c r="A9" s="117" t="s">
        <v>90</v>
      </c>
      <c r="B9" s="100">
        <v>13</v>
      </c>
      <c r="C9" s="100">
        <v>439</v>
      </c>
      <c r="D9" s="101">
        <v>1067</v>
      </c>
      <c r="E9" s="73"/>
      <c r="F9" s="73"/>
      <c r="G9" s="73"/>
      <c r="H9" s="73"/>
      <c r="I9" s="73"/>
      <c r="J9" s="73"/>
    </row>
    <row r="10" spans="1:10" ht="30" customHeight="1">
      <c r="A10" s="117" t="s">
        <v>91</v>
      </c>
      <c r="B10" s="100">
        <v>2</v>
      </c>
      <c r="C10" s="100">
        <v>141</v>
      </c>
      <c r="D10" s="101">
        <v>72</v>
      </c>
      <c r="E10" s="73"/>
      <c r="F10" s="73"/>
      <c r="G10" s="73"/>
      <c r="H10" s="73"/>
      <c r="I10" s="73"/>
      <c r="J10" s="73"/>
    </row>
    <row r="11" spans="1:10" ht="30" customHeight="1" thickBot="1">
      <c r="A11" s="118" t="s">
        <v>92</v>
      </c>
      <c r="B11" s="102">
        <v>26</v>
      </c>
      <c r="C11" s="102">
        <v>2531</v>
      </c>
      <c r="D11" s="103">
        <v>4973</v>
      </c>
      <c r="E11" s="73"/>
      <c r="F11" s="73"/>
      <c r="G11" s="73"/>
      <c r="H11" s="73"/>
      <c r="I11" s="73"/>
      <c r="J11" s="73"/>
    </row>
    <row r="12" spans="1:10" ht="16.5">
      <c r="A12" s="82"/>
      <c r="B12" s="82"/>
      <c r="C12" s="82"/>
      <c r="D12" s="82"/>
      <c r="E12" s="82"/>
      <c r="F12" s="82"/>
      <c r="G12" s="82"/>
      <c r="H12" s="82"/>
      <c r="I12" s="82"/>
      <c r="J12" s="99"/>
    </row>
  </sheetData>
  <mergeCells count="3">
    <mergeCell ref="A1:J1"/>
    <mergeCell ref="A2:B2"/>
    <mergeCell ref="I2:J2"/>
  </mergeCells>
  <phoneticPr fontId="2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자동차등록현황1(2026년3월)</vt:lpstr>
      <vt:lpstr>자동차등록현황2(2026년3월)</vt:lpstr>
      <vt:lpstr>건설기계등록현황3(2026년3월)</vt:lpstr>
      <vt:lpstr>'자동차등록현황1(2026년3월)'!Print_Area</vt:lpstr>
    </vt:vector>
  </TitlesOfParts>
  <Company>Your Organization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2024-08-03T01:23:26Z</cp:lastPrinted>
  <dcterms:created xsi:type="dcterms:W3CDTF">2005-12-06T01:21:57Z</dcterms:created>
  <dcterms:modified xsi:type="dcterms:W3CDTF">2026-04-06T00:09:26Z</dcterms:modified>
</cp:coreProperties>
</file>